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390" windowWidth="9705" windowHeight="7335" firstSheet="1" activeTab="1"/>
  </bookViews>
  <sheets>
    <sheet name="ルール＆合計" sheetId="1" r:id="rId1"/>
    <sheet name="検証データ（４H） " sheetId="2" r:id="rId2"/>
    <sheet name="画像４H" sheetId="3" r:id="rId3"/>
    <sheet name="気付き（４H）" sheetId="4" r:id="rId4"/>
    <sheet name="検証データ（日足）" sheetId="5" r:id="rId5"/>
    <sheet name="画像（日足）" sheetId="6" r:id="rId6"/>
    <sheet name="気づき（日足）" sheetId="7" r:id="rId7"/>
    <sheet name="検証終了通貨" sheetId="8" r:id="rId8"/>
  </sheets>
  <definedNames/>
  <calcPr fullCalcOnLoad="1"/>
</workbook>
</file>

<file path=xl/sharedStrings.xml><?xml version="1.0" encoding="utf-8"?>
<sst xmlns="http://schemas.openxmlformats.org/spreadsheetml/2006/main" count="441" uniqueCount="224">
  <si>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</si>
  <si>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</si>
  <si>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</si>
  <si>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</si>
  <si>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</si>
  <si>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</si>
  <si>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</si>
  <si>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</si>
  <si>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</si>
  <si>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</si>
  <si>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</si>
  <si>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</si>
  <si>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</si>
  <si>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</si>
  <si>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</si>
  <si>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</si>
  <si>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</si>
  <si>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</si>
  <si>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</si>
  <si>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※リスクリワードレシオ</t>
  </si>
  <si>
    <t>※プロフィットファクター</t>
  </si>
  <si>
    <t>通貨ペア</t>
  </si>
  <si>
    <t>売買</t>
  </si>
  <si>
    <t>数量</t>
  </si>
  <si>
    <t>エントリー手法</t>
  </si>
  <si>
    <t>エントリー日時</t>
  </si>
  <si>
    <t>エントリー価格</t>
  </si>
  <si>
    <t>決済日時</t>
  </si>
  <si>
    <t>決済価格</t>
  </si>
  <si>
    <t>決済手法</t>
  </si>
  <si>
    <t>結果</t>
  </si>
  <si>
    <t>利益pips</t>
  </si>
  <si>
    <t>損失pips</t>
  </si>
  <si>
    <t>金額　</t>
  </si>
  <si>
    <t>USD/JPY</t>
  </si>
  <si>
    <t>買い</t>
  </si>
  <si>
    <t>PB</t>
  </si>
  <si>
    <t>2015.07.02.10:00</t>
  </si>
  <si>
    <t>ストップ切り上げ</t>
  </si>
  <si>
    <t>勝ち</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</si>
  <si>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</si>
  <si>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</si>
  <si>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</si>
  <si>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</si>
  <si>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</si>
  <si>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</si>
  <si>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</si>
  <si>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</si>
  <si>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</si>
  <si>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</si>
  <si>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</si>
  <si>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</si>
  <si>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</si>
  <si>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</si>
  <si>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</si>
  <si>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</si>
  <si>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</si>
  <si>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</si>
  <si>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</si>
  <si>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</si>
  <si>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</si>
  <si>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</si>
  <si>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</si>
  <si>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</si>
  <si>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</si>
  <si>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</si>
  <si>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気付き　質問</t>
  </si>
  <si>
    <t>感想</t>
  </si>
  <si>
    <t>今後</t>
  </si>
  <si>
    <t>PB:</t>
  </si>
  <si>
    <t>USDJPY</t>
  </si>
  <si>
    <t>日足◎</t>
  </si>
  <si>
    <t>240分足◎</t>
  </si>
  <si>
    <t>USDCHF</t>
  </si>
  <si>
    <t>フィボナッチトレード</t>
  </si>
  <si>
    <t>60分◎</t>
  </si>
  <si>
    <t>EURUSD</t>
  </si>
  <si>
    <t>ヘッドアンドショルダー</t>
  </si>
  <si>
    <t>GBPUSD</t>
  </si>
  <si>
    <t>売り</t>
  </si>
  <si>
    <t>損益額は手間がかかるようでしたらそれ以外は記録してください。</t>
  </si>
  <si>
    <t>ひとまず自分だったらトレードするであろうところ、しないであろうところも入れてみてください。</t>
  </si>
  <si>
    <t>しないであろうところは、空いているところにそのように入力して頂くと良いです。</t>
  </si>
  <si>
    <t>日足でPBを見て次の日足でエントリーとなっていたら、その日付けを記入いただけたらと思います。</t>
  </si>
  <si>
    <t>日足で7月1日にPBになっていて、7月2日にエントリーとなっていたらエントリー日時は7月2日です。</t>
  </si>
  <si>
    <t>基本的にはその時間足でエントリー日時を出していただければと思います。</t>
  </si>
  <si>
    <t>その場合は4時間足、1時間足と落としてわかるまで時間足を落とすしかありませんが、</t>
  </si>
  <si>
    <t>全部が全部ではありませんので慣れていなければ手間に感じるかもしれませんが特に負担になるような作業ではないと思います。</t>
  </si>
  <si>
    <t>売り</t>
  </si>
  <si>
    <t>ターゲット到達</t>
  </si>
  <si>
    <t>EUR/JPY</t>
  </si>
  <si>
    <t>過去チャートでPBからエントリーの条件が整っているところを見つけて、</t>
  </si>
  <si>
    <t xml:space="preserve">エントリーレート、エントリー日時、売買、決済レート、損益ピップ、損益額があると良いです。  </t>
  </si>
  <si>
    <t>画像も添付してください</t>
  </si>
  <si>
    <t>高値安値の両方とも同時に更新している足があれば、時間足を落としてチェックしないとキャンセルとなっているのか、損切りとなっているのかわかりませんので、</t>
  </si>
  <si>
    <t>画像番号</t>
  </si>
  <si>
    <t>例</t>
  </si>
  <si>
    <t>2015.07.02.15:00</t>
  </si>
  <si>
    <t>2000.2.29</t>
  </si>
  <si>
    <t>2000.3.06</t>
  </si>
  <si>
    <t xml:space="preserve">３．PBのエントリールール成⽴（PB⾼値／安値ブレイク）で、エントリー </t>
  </si>
  <si>
    <t>４．ストップはPBのストップ（PB安値／⾼値）</t>
  </si>
  <si>
    <t>５．決済は S/R１つバージョン。分割決済なし。ターゲット１つの⼀本狙い</t>
  </si>
  <si>
    <t>買い</t>
  </si>
  <si>
    <t>負け</t>
  </si>
  <si>
    <t>1万通貨</t>
  </si>
  <si>
    <t>2001.2.15</t>
  </si>
  <si>
    <t>勝ち</t>
  </si>
  <si>
    <t>累計</t>
  </si>
  <si>
    <t xml:space="preserve">２．MAに触って(どちらか)PBが出現したらエントリー待ち。 </t>
  </si>
  <si>
    <t>Ｓ／Ｒ一括決済</t>
  </si>
  <si>
    <t>６．資金100万円　損切り３％　最少ロット単位：０．１　（1万通貨）</t>
  </si>
  <si>
    <t>フォーラム：ささっちさんよりのコメント抜粋</t>
  </si>
  <si>
    <t>気付き・コメント</t>
  </si>
  <si>
    <r>
      <t>レンジ相場のＳ/Ｒでは決済ポイントを２．３PIPS手前に設定したほうがよい？（図参照）</t>
    </r>
    <r>
      <rPr>
        <sz val="11"/>
        <color indexed="10"/>
        <rFont val="ＭＳ Ｐゴシック"/>
        <family val="3"/>
      </rPr>
      <t>※次回要検証</t>
    </r>
  </si>
  <si>
    <t>レンジ相場の取引ではルール条件が整っていても確率は低いのか？</t>
  </si>
  <si>
    <t>キャンセルとなっているのか、損切りとなっているのかわかりませんので、</t>
  </si>
  <si>
    <t>2001.1.24</t>
  </si>
  <si>
    <t>損切り</t>
  </si>
  <si>
    <t>ルール通り。　正しいエントリーポイントであったかどうかがが不明である</t>
  </si>
  <si>
    <t>時間足：日足 　２０００年１月〜200１年12月</t>
  </si>
  <si>
    <t>勝ち</t>
  </si>
  <si>
    <t>SMA＆ＰＢ</t>
  </si>
  <si>
    <t>〃</t>
  </si>
  <si>
    <t>〃</t>
  </si>
  <si>
    <t>2年合計</t>
  </si>
  <si>
    <t>2年</t>
  </si>
  <si>
    <t>MA&amp;PB検証/ルール</t>
  </si>
  <si>
    <t xml:space="preserve">１．移動平均線の１０SMAと２０SＭＡ、両⽅の上にキャンドルがあれば買 い⽅向、下なら売り⽅向。 </t>
  </si>
  <si>
    <t>EUR/JPY</t>
  </si>
  <si>
    <t>2005.1．12.16：00</t>
  </si>
  <si>
    <t>日足</t>
  </si>
  <si>
    <t>同値撤退</t>
  </si>
  <si>
    <t>引き分け</t>
  </si>
  <si>
    <t>1.24．4：00</t>
  </si>
  <si>
    <t>1.24．12：00</t>
  </si>
  <si>
    <t>ダウントレンドが終わりに見え上昇トレンド初期に出たPBに乗れると思ったが伸びなかった。同値撤退の確定はどういう方法でするの？指値とか注文いれるのかな？</t>
  </si>
  <si>
    <t>直近のSRルールなのでPIPSは取れなかった。上げトレンドなのでトレーリングストップ検証に期待したい</t>
  </si>
  <si>
    <t>2.9.16：00</t>
  </si>
  <si>
    <t>　2.10．12：00</t>
  </si>
  <si>
    <t>2.11．12：00</t>
  </si>
  <si>
    <t>2.16．16：00</t>
  </si>
  <si>
    <t>勝ち</t>
  </si>
  <si>
    <t>2005.1.20.16：00</t>
  </si>
  <si>
    <t>2.23．0：00</t>
  </si>
  <si>
    <t>2..24．08：00</t>
  </si>
  <si>
    <t>■1月2月はダウトレンドの相場であったが今回のルールは直近S/Rのルール故、リスクリワードも１：２とか極狭PIPSの取引が多かった。　次々回のダウ理論検証が楽しみである。</t>
  </si>
  <si>
    <t>出現率は極めて少ないが手堅さと確実性は優位性に富み堅実なトレード法であった。　忍耐マインドとの兼ね合いが重要視される。待つことの基礎を習得する上では持って来いの鍛錬の場である。</t>
  </si>
  <si>
    <t>３．８．１６：００</t>
  </si>
  <si>
    <t>３．１４．１２：００</t>
  </si>
  <si>
    <t>３．２９．０：００</t>
  </si>
  <si>
    <t>３．２９．１６：００</t>
  </si>
  <si>
    <t>総資金</t>
  </si>
  <si>
    <t>5.19.0:00</t>
  </si>
  <si>
    <t>５．１９．４：００</t>
  </si>
  <si>
    <t>５．２４．４：００</t>
  </si>
  <si>
    <t>５.２３．４：００</t>
  </si>
  <si>
    <t>この後、下降トレンドとなる。今後はS/Rを増やしターゲットとしてエントリーとして考える。</t>
  </si>
  <si>
    <t>５．３０．８：００</t>
  </si>
  <si>
    <t>５．３０．１６：００</t>
  </si>
  <si>
    <t>損切り</t>
  </si>
  <si>
    <t>６．１６．８：００</t>
  </si>
  <si>
    <t>６．１６．１６：００</t>
  </si>
  <si>
    <t>６．３０．１２：００</t>
  </si>
  <si>
    <t>６．３０．１６：００</t>
  </si>
  <si>
    <t>７．８．１６：００</t>
  </si>
  <si>
    <t>７．８．２０：００</t>
  </si>
  <si>
    <t>７．２８．０：００</t>
  </si>
  <si>
    <t>７．２９．２０：００</t>
  </si>
  <si>
    <t>８．４．８：００</t>
  </si>
  <si>
    <t>８．５．４：００</t>
  </si>
  <si>
    <t>８．１１．12：00</t>
  </si>
  <si>
    <t>８．１５．８：００</t>
  </si>
  <si>
    <t>８．１９．１２：００</t>
  </si>
  <si>
    <t>８．２２．８：００</t>
  </si>
  <si>
    <t>ロット数量</t>
  </si>
  <si>
    <t>万通貨</t>
  </si>
  <si>
    <t>リスクリワードで考えると１：２とか多く感じるのでこのころから一抹の恐怖を感じる。　ただ、複雑さがないから自動的に体が動かない分、あれこれ考えるストレスはないとも感じる。</t>
  </si>
  <si>
    <t>負けが少なくて逆に不安になる気持ちもわかります。</t>
  </si>
  <si>
    <t>でも、だいぶ絞ってるので勝率がいいのもあります。</t>
  </si>
  <si>
    <t>あとはもうすこし数をやれば、本当にすごい勝率がいいトレードか</t>
  </si>
  <si>
    <t>もしくは９回の結果がよかっただけ、かわかると思います。</t>
  </si>
  <si>
    <t>ロット数を増やす＝リスクを３％からもうすこしあげる、ということですが、これはどちらでもいいです。</t>
  </si>
  <si>
    <t>それより、利益を伸ばす方法を取ったほうがいいと思います。</t>
  </si>
  <si>
    <t>通貨ペアを増やすと、エントリーも増えます。</t>
  </si>
  <si>
    <t>時間足を落とすと、エントリーが増えます。</t>
  </si>
  <si>
    <t>レンジの時は逆に取りやすいこともあります。レンジが上下１００ピップとかだと、けっこう取れますしね。</t>
  </si>
  <si>
    <t>ストップ１０，２０に対して１００だったらすごくいいですね。</t>
  </si>
  <si>
    <t>利益を伸ばすには？（根崎さんのコメント）</t>
  </si>
  <si>
    <t>利益を伸ばすに、ストップを小さくするから、ターゲットをもっと遠くにします。</t>
  </si>
  <si>
    <t>ストップを動かすのもいいですね。</t>
  </si>
  <si>
    <t>高値安値の両方とも同時に更新している足があれば、時間足を落としてチェックしないと</t>
  </si>
  <si>
    <t>９．８．４：００</t>
  </si>
  <si>
    <t>９．９．４：００</t>
  </si>
  <si>
    <t>８か月経過。トレード回数18回で資金が倍になった。１月平均６６ピップス。　いよいよロスカット（３％）がほぼ６万円。　高く感じ始めている。</t>
  </si>
  <si>
    <t>PBとヒゲの対比は２倍</t>
  </si>
  <si>
    <t>９．１５．４：００</t>
  </si>
  <si>
    <t>９．１５．１２：００</t>
  </si>
  <si>
    <t>リスクリワード１：２？　損切り幅６３PIPに対して利益幅３０であった。</t>
  </si>
  <si>
    <t>９．２１．４：００</t>
  </si>
  <si>
    <t>９．２２．０：００</t>
  </si>
  <si>
    <t>窓が開いているのと何か関係性があるのか？　※図を参照</t>
  </si>
  <si>
    <t>気付き</t>
  </si>
  <si>
    <t>感想</t>
  </si>
  <si>
    <t>今後</t>
  </si>
  <si>
    <t>９．２６．０：００</t>
  </si>
  <si>
    <t>損切りかの決済の時に浮かんだ「同値撤退」の定義をフォーラムに質問した。　（7/8トピックNo.２３３　回答待ちなので今回は損切りにて）　※画像有り</t>
  </si>
  <si>
    <t>合計</t>
  </si>
  <si>
    <t>９．２６.８：００</t>
  </si>
  <si>
    <t>リスクリワード１：２とかが不安要素になるが勝率がものすごくよかった。</t>
  </si>
  <si>
    <t>■PB：ヒゲ１：２でも適用していた。</t>
  </si>
  <si>
    <t>■日足より断然エントリー回数が多いがピップ数が少ないので</t>
  </si>
  <si>
    <t>　利益率は低い（SR設定が１つバージョンなのもある）</t>
  </si>
  <si>
    <t>■勝率高いルールなので、他のルールで通用しない時に組み合わせると良いのかな？</t>
  </si>
  <si>
    <t>※検証データ欄のコメントに都度記入しました。</t>
  </si>
  <si>
    <t>次は６０分ですね。</t>
  </si>
  <si>
    <t>その次はダウ理論で行きます。</t>
  </si>
  <si>
    <t>100個は果てしないので、とりあえず感触が掴める線での個数で検証して</t>
  </si>
  <si>
    <t>時間が空きそうなら続きを再開します。</t>
  </si>
  <si>
    <t>９か月</t>
  </si>
  <si>
    <t>時間足：４H 　２０００年１月〜２０００年９月</t>
  </si>
  <si>
    <t>9か月で百万円の資金が倍になったのはすごい。</t>
  </si>
  <si>
    <t>■リスクリワードが低いのが難点</t>
  </si>
  <si>
    <t>■勝率は極めて高い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</si>
</sst>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quot;Yes&quot;;&quot;Yes&quot;;&quot;No&quot;"/>
    <numFmt numFmtId="190" formatCode="&quot;True&quot;;&quot;True&quot;;&quot;False&quot;"/>
    <numFmt numFmtId="191" formatCode="&quot;On&quot;;&quot;On&quot;;&quot;Off&quot;"/>
    <numFmt numFmtId="192" formatCode="[$€-2]\ #,##0.00_);[Red]\([$€-2]\ #,##0.00\)"/>
    <numFmt numFmtId="193" formatCode="0.00&quot; &quot;;[Red]&quot;-&quot;0.00&quot; &quot;"/>
    <numFmt numFmtId="194" formatCode="0_ ;[Red]\-0\ "/>
    <numFmt numFmtId="195" formatCode="#,##0_ "/>
    <numFmt numFmtId="196" formatCode="mmm\-yyyy"/>
  </numFmts>
  <fonts count="55">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sz val="10"/>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63"/>
      <name val="ＭＳ Ｐゴシック"/>
      <family val="3"/>
    </font>
    <font>
      <sz val="10"/>
      <color indexed="63"/>
      <name val="Arial"/>
      <family val="2"/>
    </font>
    <font>
      <sz val="16"/>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4F4F4F"/>
      <name val="ＭＳ Ｐゴシック"/>
      <family val="3"/>
    </font>
    <font>
      <sz val="11"/>
      <color rgb="FFFF0000"/>
      <name val="ＭＳ Ｐゴシック"/>
      <family val="3"/>
    </font>
    <font>
      <sz val="10"/>
      <color rgb="FF222222"/>
      <name val="ＭＳ Ｐゴシック"/>
      <family val="3"/>
    </font>
    <font>
      <sz val="10"/>
      <color rgb="FF222222"/>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4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dashed"/>
      <right style="dashed"/>
      <top style="thin"/>
      <bottom style="double">
        <color indexed="60"/>
      </bottom>
    </border>
    <border>
      <left>
        <color indexed="63"/>
      </left>
      <right style="thin"/>
      <top style="thin"/>
      <bottom style="double">
        <color indexed="60"/>
      </bottom>
    </border>
    <border>
      <left style="dashed"/>
      <right style="dashed"/>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
      <left style="medium">
        <color rgb="FF0070C0"/>
      </left>
      <right>
        <color indexed="63"/>
      </right>
      <top>
        <color indexed="63"/>
      </top>
      <bottom>
        <color indexed="63"/>
      </bottom>
    </border>
    <border>
      <left>
        <color indexed="63"/>
      </left>
      <right style="medium">
        <color rgb="FF0070C0"/>
      </right>
      <top>
        <color indexed="63"/>
      </top>
      <bottom>
        <color indexed="63"/>
      </bottom>
    </border>
    <border>
      <left style="medium">
        <color rgb="FF0070C0"/>
      </left>
      <right>
        <color indexed="63"/>
      </right>
      <top>
        <color indexed="63"/>
      </top>
      <bottom style="medium">
        <color rgb="FF0070C0"/>
      </bottom>
    </border>
    <border>
      <left>
        <color indexed="63"/>
      </left>
      <right>
        <color indexed="63"/>
      </right>
      <top>
        <color indexed="63"/>
      </top>
      <bottom style="medium">
        <color rgb="FF0070C0"/>
      </bottom>
    </border>
    <border>
      <left>
        <color indexed="63"/>
      </left>
      <right style="medium">
        <color rgb="FF0070C0"/>
      </right>
      <top>
        <color indexed="63"/>
      </top>
      <bottom style="medium">
        <color rgb="FF0070C0"/>
      </bottom>
    </border>
    <border>
      <left style="medium">
        <color rgb="FF0070C0"/>
      </left>
      <right>
        <color indexed="63"/>
      </right>
      <top style="medium">
        <color rgb="FF0070C0"/>
      </top>
      <bottom>
        <color indexed="63"/>
      </bottom>
    </border>
    <border>
      <left style="thin"/>
      <right style="dashed"/>
      <top style="thin"/>
      <bottom style="double">
        <color indexed="60"/>
      </bottom>
    </border>
    <border>
      <left style="thin"/>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style="thin"/>
      <bottom style="thin"/>
    </border>
    <border>
      <left style="thin"/>
      <right style="thin"/>
      <top>
        <color indexed="63"/>
      </top>
      <bottom style="medium"/>
    </border>
    <border>
      <left>
        <color indexed="63"/>
      </left>
      <right style="medium"/>
      <top style="thin"/>
      <bottom style="mediu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304">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9" fontId="0" fillId="0" borderId="14"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5" fillId="0" borderId="0" xfId="62" applyNumberFormat="1" applyFont="1" applyFill="1" applyBorder="1" applyAlignment="1" applyProtection="1">
      <alignment vertical="center"/>
      <protection/>
    </xf>
    <xf numFmtId="0" fontId="5" fillId="34" borderId="36" xfId="62" applyNumberFormat="1" applyFont="1" applyFill="1" applyBorder="1" applyAlignment="1" applyProtection="1">
      <alignment vertical="center"/>
      <protection/>
    </xf>
    <xf numFmtId="182" fontId="5" fillId="34" borderId="37" xfId="62" applyNumberFormat="1" applyFont="1" applyFill="1" applyBorder="1" applyAlignment="1" applyProtection="1">
      <alignment vertical="center"/>
      <protection/>
    </xf>
    <xf numFmtId="9" fontId="5" fillId="0" borderId="38" xfId="62" applyNumberFormat="1" applyFont="1" applyFill="1" applyBorder="1" applyAlignment="1" applyProtection="1">
      <alignment horizontal="center" vertical="center"/>
      <protection/>
    </xf>
    <xf numFmtId="5" fontId="5" fillId="0" borderId="31" xfId="62" applyNumberFormat="1" applyFont="1" applyFill="1" applyBorder="1" applyAlignment="1" applyProtection="1">
      <alignment horizontal="center" vertical="center"/>
      <protection/>
    </xf>
    <xf numFmtId="5" fontId="5" fillId="0" borderId="0" xfId="62" applyNumberFormat="1" applyFont="1" applyFill="1" applyBorder="1" applyAlignment="1" applyProtection="1">
      <alignment horizontal="center" vertical="center"/>
      <protection/>
    </xf>
    <xf numFmtId="6" fontId="5" fillId="34" borderId="37" xfId="62" applyNumberFormat="1" applyFont="1" applyFill="1" applyBorder="1" applyAlignment="1" applyProtection="1">
      <alignment vertical="center"/>
      <protection/>
    </xf>
    <xf numFmtId="6" fontId="5" fillId="0" borderId="39" xfId="62"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6" fillId="0" borderId="22" xfId="62" applyNumberFormat="1" applyFont="1" applyFill="1" applyBorder="1" applyAlignment="1" applyProtection="1">
      <alignment horizontal="center" vertical="center"/>
      <protection/>
    </xf>
    <xf numFmtId="0" fontId="5" fillId="34" borderId="40" xfId="62" applyNumberFormat="1" applyFont="1" applyFill="1" applyBorder="1" applyAlignment="1" applyProtection="1">
      <alignment horizontal="center" vertical="center"/>
      <protection/>
    </xf>
    <xf numFmtId="0" fontId="5" fillId="34" borderId="41" xfId="62" applyNumberFormat="1" applyFont="1" applyFill="1" applyBorder="1" applyAlignment="1" applyProtection="1">
      <alignment horizontal="center" vertical="center" wrapText="1"/>
      <protection/>
    </xf>
    <xf numFmtId="0" fontId="5" fillId="34" borderId="41" xfId="62" applyNumberFormat="1" applyFont="1" applyFill="1" applyBorder="1" applyAlignment="1" applyProtection="1">
      <alignment horizontal="center" vertical="center"/>
      <protection/>
    </xf>
    <xf numFmtId="182" fontId="5" fillId="34" borderId="41" xfId="62" applyNumberFormat="1" applyFont="1" applyFill="1" applyBorder="1" applyAlignment="1" applyProtection="1">
      <alignment horizontal="center" vertical="center" wrapText="1"/>
      <protection/>
    </xf>
    <xf numFmtId="183" fontId="5" fillId="34" borderId="41" xfId="62" applyNumberFormat="1" applyFont="1" applyFill="1" applyBorder="1" applyAlignment="1" applyProtection="1">
      <alignment horizontal="center" vertical="center"/>
      <protection/>
    </xf>
    <xf numFmtId="0" fontId="5" fillId="34" borderId="42" xfId="62" applyNumberFormat="1" applyFont="1" applyFill="1" applyBorder="1" applyAlignment="1" applyProtection="1">
      <alignment horizontal="center" vertical="center" wrapText="1"/>
      <protection/>
    </xf>
    <xf numFmtId="182" fontId="5" fillId="34" borderId="43" xfId="62" applyNumberFormat="1" applyFont="1" applyFill="1" applyBorder="1" applyAlignment="1" applyProtection="1">
      <alignment vertical="center"/>
      <protection/>
    </xf>
    <xf numFmtId="184" fontId="5" fillId="34" borderId="44" xfId="62" applyNumberFormat="1" applyFont="1" applyFill="1" applyBorder="1" applyAlignment="1" applyProtection="1">
      <alignment horizontal="center" vertical="center"/>
      <protection/>
    </xf>
    <xf numFmtId="184" fontId="6" fillId="0" borderId="45" xfId="62" applyNumberFormat="1" applyFont="1" applyFill="1" applyBorder="1" applyAlignment="1" applyProtection="1">
      <alignment horizontal="right" vertical="center"/>
      <protection/>
    </xf>
    <xf numFmtId="184" fontId="6" fillId="0" borderId="46" xfId="62" applyNumberFormat="1" applyFont="1" applyFill="1" applyBorder="1" applyAlignment="1" applyProtection="1">
      <alignment horizontal="right" vertical="center"/>
      <protection/>
    </xf>
    <xf numFmtId="185" fontId="6" fillId="0" borderId="46" xfId="62" applyNumberFormat="1" applyFont="1" applyFill="1" applyBorder="1" applyAlignment="1" applyProtection="1">
      <alignment horizontal="right" vertical="center"/>
      <protection/>
    </xf>
    <xf numFmtId="186" fontId="6" fillId="0" borderId="46" xfId="62" applyNumberFormat="1" applyFont="1" applyFill="1" applyBorder="1" applyAlignment="1" applyProtection="1">
      <alignment horizontal="right" vertical="center"/>
      <protection/>
    </xf>
    <xf numFmtId="187" fontId="6" fillId="0" borderId="46" xfId="62" applyNumberFormat="1" applyFont="1" applyFill="1" applyBorder="1" applyAlignment="1" applyProtection="1">
      <alignment vertical="center"/>
      <protection/>
    </xf>
    <xf numFmtId="184" fontId="6" fillId="0" borderId="46" xfId="62" applyNumberFormat="1" applyFont="1" applyFill="1" applyBorder="1" applyAlignment="1" applyProtection="1">
      <alignment vertical="center"/>
      <protection/>
    </xf>
    <xf numFmtId="181" fontId="6" fillId="0" borderId="46" xfId="62" applyNumberFormat="1" applyFont="1" applyFill="1" applyBorder="1" applyAlignment="1" applyProtection="1">
      <alignment vertical="center"/>
      <protection/>
    </xf>
    <xf numFmtId="181" fontId="6" fillId="0" borderId="47" xfId="62" applyNumberFormat="1" applyFont="1" applyFill="1" applyBorder="1" applyAlignment="1" applyProtection="1">
      <alignment vertical="center"/>
      <protection/>
    </xf>
    <xf numFmtId="185" fontId="6" fillId="0" borderId="48" xfId="62" applyNumberFormat="1" applyFont="1" applyFill="1" applyBorder="1" applyAlignment="1" applyProtection="1">
      <alignment horizontal="right" vertical="center"/>
      <protection/>
    </xf>
    <xf numFmtId="187" fontId="6" fillId="0" borderId="48" xfId="62" applyNumberFormat="1" applyFont="1" applyFill="1" applyBorder="1" applyAlignment="1" applyProtection="1">
      <alignment vertical="center"/>
      <protection/>
    </xf>
    <xf numFmtId="184" fontId="6" fillId="0" borderId="48" xfId="62" applyNumberFormat="1" applyFont="1" applyFill="1" applyBorder="1" applyAlignment="1" applyProtection="1">
      <alignment vertical="center"/>
      <protection/>
    </xf>
    <xf numFmtId="181" fontId="6" fillId="0" borderId="48" xfId="62" applyNumberFormat="1" applyFont="1" applyFill="1" applyBorder="1" applyAlignment="1" applyProtection="1">
      <alignment vertical="center"/>
      <protection/>
    </xf>
    <xf numFmtId="181" fontId="6" fillId="0" borderId="49" xfId="62" applyNumberFormat="1" applyFont="1" applyFill="1" applyBorder="1" applyAlignment="1" applyProtection="1">
      <alignment vertical="center"/>
      <protection/>
    </xf>
    <xf numFmtId="6" fontId="6" fillId="0" borderId="46" xfId="62" applyNumberFormat="1" applyFont="1" applyFill="1" applyBorder="1" applyAlignment="1" applyProtection="1">
      <alignment horizontal="right" vertical="center"/>
      <protection/>
    </xf>
    <xf numFmtId="6" fontId="6" fillId="0" borderId="48" xfId="62" applyNumberFormat="1" applyFont="1" applyFill="1" applyBorder="1" applyAlignment="1" applyProtection="1">
      <alignment horizontal="right" vertical="center"/>
      <protection/>
    </xf>
    <xf numFmtId="187" fontId="7" fillId="0" borderId="50" xfId="0" applyNumberFormat="1" applyFont="1" applyFill="1" applyBorder="1" applyAlignment="1" applyProtection="1">
      <alignment vertical="center"/>
      <protection/>
    </xf>
    <xf numFmtId="0" fontId="0" fillId="0" borderId="51" xfId="0" applyNumberFormat="1" applyFont="1" applyFill="1" applyBorder="1" applyAlignment="1" applyProtection="1">
      <alignment vertical="center"/>
      <protection/>
    </xf>
    <xf numFmtId="0" fontId="8" fillId="0" borderId="47" xfId="0" applyNumberFormat="1" applyFont="1" applyFill="1" applyBorder="1" applyAlignment="1" applyProtection="1">
      <alignment vertical="center"/>
      <protection/>
    </xf>
    <xf numFmtId="0" fontId="5" fillId="35" borderId="0" xfId="62" applyNumberFormat="1" applyFont="1" applyFill="1" applyBorder="1" applyAlignment="1" applyProtection="1">
      <alignment vertical="center"/>
      <protection/>
    </xf>
    <xf numFmtId="5" fontId="5" fillId="35" borderId="0" xfId="62" applyNumberFormat="1" applyFont="1" applyFill="1" applyBorder="1" applyAlignment="1" applyProtection="1">
      <alignment horizontal="center" vertical="center"/>
      <protection/>
    </xf>
    <xf numFmtId="182" fontId="5" fillId="35" borderId="0" xfId="62" applyNumberFormat="1" applyFont="1" applyFill="1" applyBorder="1" applyAlignment="1" applyProtection="1">
      <alignment vertical="center"/>
      <protection/>
    </xf>
    <xf numFmtId="6" fontId="5" fillId="35" borderId="0" xfId="62" applyNumberFormat="1" applyFont="1" applyFill="1" applyBorder="1" applyAlignment="1" applyProtection="1">
      <alignment vertical="center"/>
      <protection/>
    </xf>
    <xf numFmtId="6" fontId="5" fillId="35" borderId="0" xfId="62"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vertical="center"/>
      <protection/>
    </xf>
    <xf numFmtId="0" fontId="5" fillId="35" borderId="52" xfId="62" applyNumberFormat="1" applyFont="1" applyFill="1" applyBorder="1" applyAlignment="1" applyProtection="1">
      <alignment vertical="center"/>
      <protection/>
    </xf>
    <xf numFmtId="5" fontId="5" fillId="35" borderId="52" xfId="62" applyNumberFormat="1" applyFont="1" applyFill="1" applyBorder="1" applyAlignment="1" applyProtection="1">
      <alignment horizontal="center" vertical="center"/>
      <protection/>
    </xf>
    <xf numFmtId="182" fontId="5" fillId="35" borderId="52" xfId="62" applyNumberFormat="1" applyFont="1" applyFill="1" applyBorder="1" applyAlignment="1" applyProtection="1">
      <alignment vertical="center"/>
      <protection/>
    </xf>
    <xf numFmtId="6" fontId="5" fillId="35" borderId="52" xfId="62" applyNumberFormat="1" applyFont="1" applyFill="1" applyBorder="1" applyAlignment="1" applyProtection="1">
      <alignment vertical="center"/>
      <protection/>
    </xf>
    <xf numFmtId="6" fontId="5" fillId="35" borderId="52" xfId="62" applyNumberFormat="1" applyFont="1" applyFill="1" applyBorder="1" applyAlignment="1" applyProtection="1">
      <alignment horizontal="center" vertical="center"/>
      <protection/>
    </xf>
    <xf numFmtId="0" fontId="0" fillId="35" borderId="52" xfId="0" applyNumberFormat="1" applyFont="1" applyFill="1" applyBorder="1" applyAlignment="1" applyProtection="1">
      <alignment vertical="center"/>
      <protection/>
    </xf>
    <xf numFmtId="0" fontId="0" fillId="0" borderId="52" xfId="0" applyNumberFormat="1" applyFont="1" applyFill="1" applyBorder="1" applyAlignment="1" applyProtection="1">
      <alignment vertical="center"/>
      <protection/>
    </xf>
    <xf numFmtId="0" fontId="0" fillId="0" borderId="53" xfId="0" applyNumberFormat="1" applyFont="1" applyFill="1" applyBorder="1" applyAlignment="1" applyProtection="1">
      <alignment vertical="center"/>
      <protection/>
    </xf>
    <xf numFmtId="5" fontId="6" fillId="36" borderId="53" xfId="62" applyNumberFormat="1" applyFont="1" applyFill="1" applyBorder="1" applyAlignment="1" applyProtection="1">
      <alignment horizontal="center"/>
      <protection/>
    </xf>
    <xf numFmtId="5" fontId="5" fillId="0" borderId="53" xfId="62" applyNumberFormat="1" applyFont="1" applyFill="1" applyBorder="1" applyAlignment="1" applyProtection="1">
      <alignment horizontal="center" vertical="center"/>
      <protection/>
    </xf>
    <xf numFmtId="0" fontId="5" fillId="0" borderId="53" xfId="62" applyNumberFormat="1" applyFont="1" applyFill="1" applyBorder="1" applyAlignment="1" applyProtection="1">
      <alignment/>
      <protection/>
    </xf>
    <xf numFmtId="5" fontId="6" fillId="36" borderId="20" xfId="62" applyNumberFormat="1" applyFont="1" applyFill="1" applyBorder="1" applyAlignment="1" applyProtection="1">
      <alignment horizontal="center"/>
      <protection/>
    </xf>
    <xf numFmtId="0" fontId="9" fillId="34" borderId="54" xfId="62" applyNumberFormat="1" applyFont="1" applyFill="1" applyBorder="1" applyAlignment="1" applyProtection="1">
      <alignment horizontal="center" vertical="center"/>
      <protection/>
    </xf>
    <xf numFmtId="5" fontId="9" fillId="35" borderId="52" xfId="62" applyNumberFormat="1" applyFont="1" applyFill="1" applyBorder="1" applyAlignment="1" applyProtection="1">
      <alignment horizontal="center" vertical="center"/>
      <protection/>
    </xf>
    <xf numFmtId="9" fontId="5" fillId="35" borderId="55" xfId="62" applyNumberFormat="1" applyFont="1" applyFill="1" applyBorder="1" applyAlignment="1" applyProtection="1">
      <alignment horizontal="center" vertical="center"/>
      <protection/>
    </xf>
    <xf numFmtId="5" fontId="6" fillId="36" borderId="56" xfId="62" applyNumberFormat="1" applyFont="1" applyFill="1" applyBorder="1" applyAlignment="1" applyProtection="1">
      <alignment horizontal="center"/>
      <protection/>
    </xf>
    <xf numFmtId="0" fontId="0" fillId="0" borderId="57" xfId="0" applyNumberFormat="1" applyFont="1" applyFill="1" applyBorder="1" applyAlignment="1" applyProtection="1">
      <alignment vertical="center"/>
      <protection/>
    </xf>
    <xf numFmtId="0" fontId="0" fillId="0" borderId="58" xfId="0" applyNumberFormat="1" applyFont="1" applyFill="1" applyBorder="1" applyAlignment="1" applyProtection="1">
      <alignment vertical="center"/>
      <protection/>
    </xf>
    <xf numFmtId="0" fontId="0" fillId="0" borderId="59" xfId="0" applyNumberFormat="1" applyFont="1" applyFill="1" applyBorder="1" applyAlignment="1" applyProtection="1">
      <alignment vertical="center"/>
      <protection/>
    </xf>
    <xf numFmtId="0" fontId="5" fillId="34" borderId="37" xfId="62"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60" xfId="0" applyNumberFormat="1" applyFont="1" applyFill="1" applyBorder="1" applyAlignment="1" applyProtection="1">
      <alignment vertical="center"/>
      <protection/>
    </xf>
    <xf numFmtId="0" fontId="0" fillId="0" borderId="0" xfId="0" applyAlignment="1">
      <alignment horizontal="left" vertical="center"/>
    </xf>
    <xf numFmtId="0" fontId="0" fillId="0" borderId="0" xfId="0" applyAlignment="1">
      <alignment horizontal="center" vertical="center"/>
    </xf>
    <xf numFmtId="0" fontId="51" fillId="0" borderId="0" xfId="0" applyFont="1" applyAlignment="1">
      <alignment vertical="center"/>
    </xf>
    <xf numFmtId="0" fontId="4" fillId="33" borderId="37" xfId="0" applyNumberFormat="1" applyFont="1" applyFill="1" applyBorder="1" applyAlignment="1" applyProtection="1">
      <alignment horizontal="center" vertical="center"/>
      <protection/>
    </xf>
    <xf numFmtId="0" fontId="0" fillId="0" borderId="0" xfId="0" applyAlignment="1">
      <alignment horizontal="right" vertical="center"/>
    </xf>
    <xf numFmtId="0" fontId="0" fillId="0" borderId="0" xfId="0" applyBorder="1" applyAlignment="1">
      <alignment horizontal="center" vertical="center"/>
    </xf>
    <xf numFmtId="0" fontId="0" fillId="37" borderId="19" xfId="0" applyFill="1" applyBorder="1" applyAlignment="1">
      <alignment horizontal="center" vertical="center"/>
    </xf>
    <xf numFmtId="0" fontId="0" fillId="38" borderId="19"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19" xfId="0" applyBorder="1" applyAlignment="1">
      <alignment vertical="center"/>
    </xf>
    <xf numFmtId="180" fontId="0" fillId="0" borderId="19" xfId="0" applyNumberFormat="1" applyFont="1" applyFill="1" applyBorder="1" applyAlignment="1" applyProtection="1">
      <alignment vertical="center"/>
      <protection/>
    </xf>
    <xf numFmtId="0" fontId="0" fillId="0" borderId="19" xfId="0" applyFont="1" applyBorder="1" applyAlignment="1">
      <alignment horizontal="center" vertical="center"/>
    </xf>
    <xf numFmtId="0" fontId="0" fillId="0" borderId="19" xfId="0" applyBorder="1" applyAlignment="1">
      <alignment horizontal="right" vertical="center"/>
    </xf>
    <xf numFmtId="180" fontId="0" fillId="0" borderId="19" xfId="0" applyNumberFormat="1" applyFont="1" applyFill="1" applyBorder="1" applyAlignment="1" applyProtection="1">
      <alignment horizontal="right" vertical="center"/>
      <protection/>
    </xf>
    <xf numFmtId="3" fontId="0" fillId="0" borderId="19" xfId="0" applyNumberFormat="1" applyBorder="1" applyAlignment="1">
      <alignment horizontal="right" vertical="center"/>
    </xf>
    <xf numFmtId="0" fontId="0" fillId="37" borderId="19" xfId="0" applyFill="1" applyBorder="1" applyAlignment="1">
      <alignment horizontal="right" vertical="center"/>
    </xf>
    <xf numFmtId="0" fontId="0" fillId="37" borderId="19" xfId="0" applyFont="1" applyFill="1" applyBorder="1" applyAlignment="1">
      <alignment horizontal="center" vertical="center"/>
    </xf>
    <xf numFmtId="0" fontId="0" fillId="37" borderId="0" xfId="0" applyFill="1" applyAlignment="1">
      <alignment horizontal="right" vertical="center"/>
    </xf>
    <xf numFmtId="194" fontId="0" fillId="37" borderId="19" xfId="0" applyNumberFormat="1" applyFont="1" applyFill="1" applyBorder="1" applyAlignment="1" applyProtection="1">
      <alignment horizontal="right" vertical="center"/>
      <protection/>
    </xf>
    <xf numFmtId="0" fontId="3" fillId="0" borderId="0" xfId="0" applyFont="1" applyAlignment="1">
      <alignment horizontal="center" vertical="center"/>
    </xf>
    <xf numFmtId="195" fontId="0" fillId="0" borderId="19" xfId="0" applyNumberFormat="1" applyBorder="1" applyAlignment="1">
      <alignment horizontal="center" vertical="center"/>
    </xf>
    <xf numFmtId="195" fontId="0" fillId="37" borderId="19" xfId="0" applyNumberFormat="1" applyFill="1" applyBorder="1" applyAlignment="1">
      <alignment horizontal="center" vertical="center"/>
    </xf>
    <xf numFmtId="0" fontId="0" fillId="0" borderId="17" xfId="0" applyBorder="1" applyAlignment="1">
      <alignment horizontal="center" vertical="center"/>
    </xf>
    <xf numFmtId="0" fontId="0" fillId="0" borderId="17" xfId="0" applyFont="1" applyBorder="1" applyAlignment="1">
      <alignment horizontal="center" vertical="center"/>
    </xf>
    <xf numFmtId="195" fontId="0" fillId="0" borderId="17" xfId="0" applyNumberFormat="1" applyBorder="1" applyAlignment="1">
      <alignment horizontal="center" vertical="center"/>
    </xf>
    <xf numFmtId="0" fontId="0" fillId="0" borderId="17" xfId="0" applyBorder="1" applyAlignment="1">
      <alignment horizontal="right" vertical="center"/>
    </xf>
    <xf numFmtId="180" fontId="0" fillId="0" borderId="17" xfId="0" applyNumberFormat="1" applyFont="1" applyFill="1" applyBorder="1" applyAlignment="1" applyProtection="1">
      <alignment horizontal="right" vertical="center"/>
      <protection/>
    </xf>
    <xf numFmtId="3" fontId="0" fillId="0" borderId="17" xfId="0" applyNumberFormat="1" applyBorder="1" applyAlignment="1">
      <alignment horizontal="right" vertical="center"/>
    </xf>
    <xf numFmtId="0" fontId="0" fillId="0" borderId="20" xfId="0" applyBorder="1" applyAlignment="1">
      <alignment horizontal="center" vertical="center"/>
    </xf>
    <xf numFmtId="0" fontId="0" fillId="0" borderId="20" xfId="0" applyBorder="1" applyAlignment="1">
      <alignment vertical="center"/>
    </xf>
    <xf numFmtId="180" fontId="0" fillId="0" borderId="20" xfId="0" applyNumberFormat="1" applyFont="1" applyFill="1" applyBorder="1" applyAlignment="1" applyProtection="1">
      <alignment vertical="center"/>
      <protection/>
    </xf>
    <xf numFmtId="0" fontId="0" fillId="0" borderId="20" xfId="0" applyBorder="1" applyAlignment="1">
      <alignment horizontal="right" vertical="center"/>
    </xf>
    <xf numFmtId="14" fontId="0" fillId="0" borderId="17" xfId="0" applyNumberFormat="1" applyBorder="1"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vertical="center"/>
    </xf>
    <xf numFmtId="0" fontId="0" fillId="0" borderId="64" xfId="0" applyBorder="1" applyAlignment="1">
      <alignment horizontal="center" vertical="center"/>
    </xf>
    <xf numFmtId="0" fontId="0" fillId="0" borderId="64" xfId="0" applyBorder="1" applyAlignment="1">
      <alignment vertical="center"/>
    </xf>
    <xf numFmtId="0" fontId="0" fillId="0" borderId="64" xfId="0" applyBorder="1" applyAlignment="1">
      <alignment horizontal="right" vertical="center"/>
    </xf>
    <xf numFmtId="0" fontId="0" fillId="0" borderId="65" xfId="0" applyBorder="1" applyAlignment="1">
      <alignment horizontal="left" vertical="center"/>
    </xf>
    <xf numFmtId="0" fontId="0" fillId="0" borderId="66" xfId="0" applyBorder="1" applyAlignment="1">
      <alignment horizontal="right" vertical="center"/>
    </xf>
    <xf numFmtId="0" fontId="0" fillId="0" borderId="67" xfId="0" applyBorder="1" applyAlignment="1">
      <alignment horizontal="right" vertical="center"/>
    </xf>
    <xf numFmtId="0" fontId="3" fillId="0" borderId="68" xfId="0" applyFont="1" applyBorder="1" applyAlignment="1">
      <alignment horizontal="left" vertical="center"/>
    </xf>
    <xf numFmtId="0" fontId="0" fillId="38" borderId="19" xfId="0" applyNumberForma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protection/>
    </xf>
    <xf numFmtId="0" fontId="0" fillId="0" borderId="19" xfId="0" applyNumberFormat="1" applyFill="1" applyBorder="1" applyAlignment="1" applyProtection="1">
      <alignment vertical="center"/>
      <protection/>
    </xf>
    <xf numFmtId="0" fontId="52" fillId="0" borderId="0" xfId="0" applyFont="1" applyAlignment="1">
      <alignment vertical="center"/>
    </xf>
    <xf numFmtId="0" fontId="0" fillId="0" borderId="33" xfId="0" applyNumberFormat="1" applyFill="1" applyBorder="1" applyAlignment="1" applyProtection="1">
      <alignment horizontal="center" vertical="center"/>
      <protection/>
    </xf>
    <xf numFmtId="0" fontId="0" fillId="12" borderId="17" xfId="0" applyFill="1" applyBorder="1" applyAlignment="1">
      <alignment horizontal="right" vertical="center"/>
    </xf>
    <xf numFmtId="0" fontId="0" fillId="12" borderId="19" xfId="0" applyFill="1" applyBorder="1" applyAlignment="1">
      <alignment horizontal="right" vertical="center"/>
    </xf>
    <xf numFmtId="0" fontId="0" fillId="12" borderId="19" xfId="0" applyFill="1" applyBorder="1" applyAlignment="1">
      <alignment vertical="center"/>
    </xf>
    <xf numFmtId="3" fontId="1" fillId="0" borderId="19" xfId="0" applyNumberFormat="1" applyFont="1" applyBorder="1" applyAlignment="1">
      <alignment horizontal="right" vertical="center"/>
    </xf>
    <xf numFmtId="14" fontId="0" fillId="0" borderId="19" xfId="0" applyNumberFormat="1" applyBorder="1" applyAlignment="1">
      <alignment horizontal="right" vertical="center"/>
    </xf>
    <xf numFmtId="181" fontId="0" fillId="0" borderId="19" xfId="0" applyNumberFormat="1" applyBorder="1" applyAlignment="1">
      <alignment horizontal="right" vertical="center"/>
    </xf>
    <xf numFmtId="0" fontId="0" fillId="37" borderId="19" xfId="0" applyFill="1" applyBorder="1" applyAlignment="1">
      <alignment vertical="center"/>
    </xf>
    <xf numFmtId="181" fontId="0" fillId="37" borderId="19" xfId="0" applyNumberFormat="1" applyFill="1" applyBorder="1" applyAlignment="1">
      <alignment horizontal="right" vertical="center"/>
    </xf>
    <xf numFmtId="3" fontId="52" fillId="37" borderId="17" xfId="0" applyNumberFormat="1" applyFont="1" applyFill="1" applyBorder="1" applyAlignment="1">
      <alignment horizontal="right" vertical="center"/>
    </xf>
    <xf numFmtId="3" fontId="52" fillId="37" borderId="19" xfId="0" applyNumberFormat="1" applyFont="1" applyFill="1" applyBorder="1" applyAlignment="1">
      <alignment horizontal="right" vertical="center"/>
    </xf>
    <xf numFmtId="0" fontId="0" fillId="7" borderId="19" xfId="0" applyFill="1" applyBorder="1" applyAlignment="1">
      <alignment horizontal="center" vertical="center"/>
    </xf>
    <xf numFmtId="194" fontId="0" fillId="12" borderId="17" xfId="0" applyNumberFormat="1" applyFont="1" applyFill="1" applyBorder="1" applyAlignment="1" applyProtection="1">
      <alignment horizontal="right" vertical="center"/>
      <protection/>
    </xf>
    <xf numFmtId="194" fontId="0" fillId="12" borderId="19" xfId="0" applyNumberFormat="1" applyFont="1" applyFill="1" applyBorder="1" applyAlignment="1" applyProtection="1">
      <alignment horizontal="right" vertical="center"/>
      <protection/>
    </xf>
    <xf numFmtId="0" fontId="0" fillId="37" borderId="17" xfId="0" applyFill="1" applyBorder="1" applyAlignment="1">
      <alignment horizontal="center" vertical="center"/>
    </xf>
    <xf numFmtId="0" fontId="0" fillId="0" borderId="18" xfId="0" applyNumberForma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vertical="center"/>
      <protection/>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right" vertical="center"/>
    </xf>
    <xf numFmtId="194" fontId="0" fillId="0" borderId="19" xfId="0" applyNumberFormat="1" applyFont="1" applyFill="1" applyBorder="1" applyAlignment="1" applyProtection="1">
      <alignment horizontal="right" vertical="center"/>
      <protection/>
    </xf>
    <xf numFmtId="3" fontId="52" fillId="0" borderId="17" xfId="0" applyNumberFormat="1" applyFont="1" applyFill="1" applyBorder="1" applyAlignment="1">
      <alignment horizontal="right" vertical="center"/>
    </xf>
    <xf numFmtId="0" fontId="0" fillId="0" borderId="0" xfId="0" applyFill="1" applyAlignment="1">
      <alignment vertical="center"/>
    </xf>
    <xf numFmtId="0" fontId="0" fillId="0" borderId="19" xfId="0" applyFont="1" applyFill="1" applyBorder="1" applyAlignment="1">
      <alignment horizontal="center" vertical="center"/>
    </xf>
    <xf numFmtId="3" fontId="52" fillId="0" borderId="19" xfId="0" applyNumberFormat="1" applyFont="1" applyFill="1" applyBorder="1" applyAlignment="1">
      <alignment horizontal="right" vertical="center"/>
    </xf>
    <xf numFmtId="0" fontId="0" fillId="13" borderId="19" xfId="0" applyFill="1" applyBorder="1" applyAlignment="1">
      <alignment horizontal="right" vertical="center"/>
    </xf>
    <xf numFmtId="55" fontId="6" fillId="0" borderId="22" xfId="0" applyNumberFormat="1" applyFont="1" applyFill="1" applyBorder="1" applyAlignment="1" applyProtection="1">
      <alignment horizontal="center" vertical="center"/>
      <protection/>
    </xf>
    <xf numFmtId="184" fontId="6" fillId="0" borderId="45" xfId="0" applyNumberFormat="1" applyFont="1" applyFill="1" applyBorder="1" applyAlignment="1" applyProtection="1">
      <alignment vertical="center"/>
      <protection/>
    </xf>
    <xf numFmtId="184" fontId="6" fillId="0" borderId="46" xfId="0" applyNumberFormat="1" applyFont="1" applyFill="1" applyBorder="1" applyAlignment="1" applyProtection="1">
      <alignment vertical="center"/>
      <protection/>
    </xf>
    <xf numFmtId="0" fontId="6" fillId="0" borderId="46" xfId="0" applyNumberFormat="1" applyFont="1" applyFill="1" applyBorder="1" applyAlignment="1" applyProtection="1">
      <alignment vertical="center"/>
      <protection/>
    </xf>
    <xf numFmtId="184" fontId="6" fillId="0" borderId="69" xfId="0" applyNumberFormat="1" applyFont="1" applyFill="1" applyBorder="1" applyAlignment="1" applyProtection="1">
      <alignment vertical="center"/>
      <protection/>
    </xf>
    <xf numFmtId="184" fontId="6" fillId="0" borderId="48" xfId="0" applyNumberFormat="1" applyFont="1" applyFill="1" applyBorder="1" applyAlignment="1" applyProtection="1">
      <alignment vertical="center"/>
      <protection/>
    </xf>
    <xf numFmtId="0" fontId="6" fillId="0" borderId="48" xfId="0" applyNumberFormat="1" applyFont="1" applyFill="1" applyBorder="1" applyAlignment="1" applyProtection="1">
      <alignment vertical="center"/>
      <protection/>
    </xf>
    <xf numFmtId="55" fontId="6" fillId="0" borderId="21" xfId="0" applyNumberFormat="1" applyFont="1" applyFill="1" applyBorder="1" applyAlignment="1" applyProtection="1">
      <alignment horizontal="center" vertical="center"/>
      <protection/>
    </xf>
    <xf numFmtId="5" fontId="10" fillId="0" borderId="70" xfId="0" applyNumberFormat="1" applyFont="1" applyFill="1" applyBorder="1" applyAlignment="1" applyProtection="1">
      <alignment vertical="center"/>
      <protection/>
    </xf>
    <xf numFmtId="184" fontId="10" fillId="0" borderId="50" xfId="0" applyNumberFormat="1" applyFont="1" applyFill="1" applyBorder="1" applyAlignment="1" applyProtection="1">
      <alignment vertical="center"/>
      <protection/>
    </xf>
    <xf numFmtId="6" fontId="10" fillId="0" borderId="50" xfId="0" applyNumberFormat="1" applyFont="1" applyFill="1" applyBorder="1" applyAlignment="1" applyProtection="1">
      <alignment vertical="center"/>
      <protection/>
    </xf>
    <xf numFmtId="186" fontId="10" fillId="0" borderId="50" xfId="0" applyNumberFormat="1" applyFont="1" applyFill="1" applyBorder="1" applyAlignment="1" applyProtection="1">
      <alignment vertical="center"/>
      <protection/>
    </xf>
    <xf numFmtId="185" fontId="10" fillId="0" borderId="50" xfId="0" applyNumberFormat="1" applyFont="1" applyFill="1" applyBorder="1" applyAlignment="1" applyProtection="1">
      <alignment vertical="center"/>
      <protection/>
    </xf>
    <xf numFmtId="181" fontId="10" fillId="0" borderId="71" xfId="0" applyNumberFormat="1" applyFont="1" applyFill="1" applyBorder="1" applyAlignment="1" applyProtection="1">
      <alignment vertical="center"/>
      <protection/>
    </xf>
    <xf numFmtId="181" fontId="10" fillId="0" borderId="72" xfId="0" applyNumberFormat="1" applyFont="1" applyFill="1" applyBorder="1" applyAlignment="1" applyProtection="1">
      <alignment vertical="center"/>
      <protection/>
    </xf>
    <xf numFmtId="195" fontId="0" fillId="0" borderId="17" xfId="0" applyNumberFormat="1" applyBorder="1" applyAlignment="1">
      <alignment horizontal="right" vertical="center"/>
    </xf>
    <xf numFmtId="195" fontId="0" fillId="0" borderId="19" xfId="0" applyNumberFormat="1" applyBorder="1" applyAlignment="1">
      <alignment horizontal="right" vertical="center"/>
    </xf>
    <xf numFmtId="195" fontId="0" fillId="0" borderId="19" xfId="0" applyNumberFormat="1" applyFill="1" applyBorder="1" applyAlignment="1">
      <alignment horizontal="right" vertical="center"/>
    </xf>
    <xf numFmtId="0" fontId="0" fillId="0" borderId="23" xfId="0" applyBorder="1" applyAlignment="1">
      <alignment horizontal="right" vertical="center"/>
    </xf>
    <xf numFmtId="3" fontId="0" fillId="0" borderId="21" xfId="0" applyNumberFormat="1" applyBorder="1" applyAlignment="1">
      <alignment horizontal="right" vertical="center"/>
    </xf>
    <xf numFmtId="3" fontId="0" fillId="0" borderId="22" xfId="0" applyNumberFormat="1" applyBorder="1" applyAlignment="1">
      <alignment horizontal="right" vertical="center"/>
    </xf>
    <xf numFmtId="3" fontId="0" fillId="0" borderId="22" xfId="0" applyNumberFormat="1" applyFill="1" applyBorder="1" applyAlignment="1">
      <alignment horizontal="right" vertical="center"/>
    </xf>
    <xf numFmtId="3" fontId="0" fillId="0" borderId="73" xfId="0" applyNumberFormat="1" applyBorder="1" applyAlignment="1">
      <alignment horizontal="right" vertical="center"/>
    </xf>
    <xf numFmtId="3" fontId="0" fillId="0" borderId="27" xfId="0" applyNumberFormat="1" applyBorder="1" applyAlignment="1">
      <alignment horizontal="right" vertical="center"/>
    </xf>
    <xf numFmtId="3" fontId="0" fillId="0" borderId="30" xfId="0" applyNumberFormat="1" applyBorder="1" applyAlignment="1">
      <alignment horizontal="right" vertical="center"/>
    </xf>
    <xf numFmtId="0" fontId="0" fillId="37" borderId="17" xfId="0" applyFill="1" applyBorder="1" applyAlignment="1">
      <alignment horizontal="right" vertical="center"/>
    </xf>
    <xf numFmtId="3" fontId="0" fillId="0" borderId="73" xfId="0" applyNumberFormat="1" applyFill="1" applyBorder="1" applyAlignment="1">
      <alignment horizontal="righ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51" fillId="0" borderId="77" xfId="0" applyFont="1" applyBorder="1" applyAlignment="1">
      <alignment vertical="center"/>
    </xf>
    <xf numFmtId="0" fontId="0" fillId="0" borderId="78" xfId="0" applyBorder="1" applyAlignment="1">
      <alignment horizontal="center" vertical="center"/>
    </xf>
    <xf numFmtId="0" fontId="0" fillId="0" borderId="78" xfId="0" applyBorder="1" applyAlignment="1">
      <alignment vertical="center"/>
    </xf>
    <xf numFmtId="0" fontId="0" fillId="0" borderId="77" xfId="0" applyBorder="1" applyAlignment="1">
      <alignment horizontal="left" vertical="center"/>
    </xf>
    <xf numFmtId="0" fontId="0" fillId="0" borderId="78" xfId="0" applyBorder="1" applyAlignment="1">
      <alignment horizontal="right" vertical="center"/>
    </xf>
    <xf numFmtId="0" fontId="0" fillId="0" borderId="77" xfId="0" applyBorder="1" applyAlignment="1">
      <alignment vertical="center"/>
    </xf>
    <xf numFmtId="0" fontId="51" fillId="0" borderId="79" xfId="0" applyFont="1" applyBorder="1" applyAlignment="1">
      <alignment vertical="center"/>
    </xf>
    <xf numFmtId="0" fontId="0" fillId="0" borderId="80" xfId="0" applyBorder="1" applyAlignment="1">
      <alignment horizontal="right" vertical="center"/>
    </xf>
    <xf numFmtId="0" fontId="0" fillId="0" borderId="81" xfId="0" applyBorder="1" applyAlignment="1">
      <alignment horizontal="right" vertical="center"/>
    </xf>
    <xf numFmtId="0" fontId="3" fillId="0" borderId="74" xfId="0" applyFont="1" applyBorder="1" applyAlignment="1">
      <alignment horizontal="left" vertical="center"/>
    </xf>
    <xf numFmtId="0" fontId="0" fillId="0" borderId="79" xfId="0" applyBorder="1" applyAlignment="1">
      <alignment horizontal="left" vertical="center"/>
    </xf>
    <xf numFmtId="0" fontId="0" fillId="0" borderId="82" xfId="0" applyBorder="1" applyAlignment="1">
      <alignment horizontal="left" vertical="center"/>
    </xf>
    <xf numFmtId="0" fontId="0" fillId="0" borderId="83" xfId="0" applyBorder="1" applyAlignment="1">
      <alignment vertical="center"/>
    </xf>
    <xf numFmtId="0" fontId="53" fillId="0" borderId="83" xfId="0" applyFont="1" applyBorder="1" applyAlignment="1">
      <alignment vertical="center"/>
    </xf>
    <xf numFmtId="0" fontId="0" fillId="0" borderId="83" xfId="0" applyBorder="1" applyAlignment="1">
      <alignment horizontal="right" vertical="center"/>
    </xf>
    <xf numFmtId="0" fontId="0" fillId="0" borderId="83" xfId="0" applyBorder="1" applyAlignment="1">
      <alignment horizontal="left" vertical="center"/>
    </xf>
    <xf numFmtId="0" fontId="12" fillId="0" borderId="83" xfId="0" applyFont="1" applyBorder="1" applyAlignment="1">
      <alignment vertical="center"/>
    </xf>
    <xf numFmtId="0" fontId="54" fillId="0" borderId="83" xfId="0" applyFont="1" applyBorder="1" applyAlignment="1">
      <alignment vertical="center"/>
    </xf>
    <xf numFmtId="0" fontId="0" fillId="0" borderId="84" xfId="0" applyBorder="1" applyAlignment="1">
      <alignment horizontal="left" vertical="center"/>
    </xf>
    <xf numFmtId="0" fontId="0" fillId="37" borderId="0" xfId="0" applyFill="1" applyAlignment="1">
      <alignment vertical="center"/>
    </xf>
    <xf numFmtId="0" fontId="52" fillId="0" borderId="19" xfId="0" applyFont="1" applyFill="1" applyBorder="1" applyAlignment="1">
      <alignment vertical="center"/>
    </xf>
    <xf numFmtId="0" fontId="0" fillId="7" borderId="54" xfId="0" applyFill="1" applyBorder="1" applyAlignment="1">
      <alignment horizontal="center" vertical="center"/>
    </xf>
    <xf numFmtId="0" fontId="0" fillId="38" borderId="56" xfId="0" applyNumberFormat="1" applyFont="1" applyFill="1" applyBorder="1" applyAlignment="1" applyProtection="1">
      <alignment horizontal="center" vertical="center"/>
      <protection/>
    </xf>
    <xf numFmtId="0" fontId="0" fillId="38" borderId="56" xfId="0" applyNumberFormat="1" applyFill="1" applyBorder="1" applyAlignment="1" applyProtection="1">
      <alignment horizontal="center" vertical="center"/>
      <protection/>
    </xf>
    <xf numFmtId="0" fontId="0" fillId="38" borderId="24" xfId="0" applyNumberFormat="1" applyFill="1" applyBorder="1" applyAlignment="1" applyProtection="1">
      <alignment horizontal="center" vertical="center"/>
      <protection/>
    </xf>
    <xf numFmtId="0" fontId="0" fillId="0" borderId="12" xfId="0" applyBorder="1" applyAlignment="1">
      <alignment horizontal="center" vertical="center"/>
    </xf>
    <xf numFmtId="0" fontId="0" fillId="0" borderId="85" xfId="0" applyNumberFormat="1" applyFill="1" applyBorder="1" applyAlignment="1" applyProtection="1">
      <alignment horizontal="center" vertical="center"/>
      <protection/>
    </xf>
    <xf numFmtId="0" fontId="0" fillId="0" borderId="13" xfId="0" applyBorder="1" applyAlignment="1">
      <alignment horizontal="center" vertical="center"/>
    </xf>
    <xf numFmtId="0" fontId="0" fillId="0" borderId="86" xfId="0" applyNumberFormat="1" applyFill="1" applyBorder="1" applyAlignment="1" applyProtection="1">
      <alignment horizontal="center" vertical="center"/>
      <protection/>
    </xf>
    <xf numFmtId="0" fontId="0" fillId="0" borderId="11" xfId="0" applyFill="1" applyBorder="1" applyAlignment="1">
      <alignment horizontal="center" vertical="center"/>
    </xf>
    <xf numFmtId="0" fontId="0" fillId="0" borderId="86" xfId="0" applyNumberFormat="1" applyFill="1" applyBorder="1" applyAlignment="1" applyProtection="1">
      <alignment vertical="center"/>
      <protection/>
    </xf>
    <xf numFmtId="0" fontId="0" fillId="0" borderId="11" xfId="0" applyBorder="1" applyAlignment="1">
      <alignment horizontal="center" vertical="center"/>
    </xf>
    <xf numFmtId="0" fontId="0" fillId="37" borderId="86" xfId="0" applyNumberFormat="1" applyFill="1" applyBorder="1" applyAlignment="1" applyProtection="1">
      <alignment vertical="center"/>
      <protection/>
    </xf>
    <xf numFmtId="0" fontId="1" fillId="37" borderId="86" xfId="0" applyNumberFormat="1" applyFont="1" applyFill="1" applyBorder="1" applyAlignment="1" applyProtection="1">
      <alignment vertical="center"/>
      <protection/>
    </xf>
    <xf numFmtId="194" fontId="0" fillId="13" borderId="87" xfId="0" applyNumberFormat="1" applyFont="1" applyFill="1" applyBorder="1" applyAlignment="1" applyProtection="1">
      <alignment horizontal="right" vertical="center"/>
      <protection/>
    </xf>
    <xf numFmtId="194" fontId="0" fillId="13" borderId="20" xfId="0" applyNumberFormat="1" applyFill="1" applyBorder="1" applyAlignment="1">
      <alignment vertical="center"/>
    </xf>
    <xf numFmtId="3" fontId="0" fillId="13" borderId="87" xfId="0" applyNumberFormat="1" applyFill="1" applyBorder="1" applyAlignment="1">
      <alignment horizontal="right" vertical="center"/>
    </xf>
    <xf numFmtId="3" fontId="0" fillId="13" borderId="23" xfId="0" applyNumberFormat="1" applyFill="1" applyBorder="1" applyAlignment="1">
      <alignment horizontal="right" vertical="center"/>
    </xf>
    <xf numFmtId="3" fontId="0" fillId="13" borderId="84" xfId="0" applyNumberFormat="1" applyFill="1" applyBorder="1" applyAlignment="1">
      <alignment horizontal="right" vertical="center"/>
    </xf>
    <xf numFmtId="0" fontId="0" fillId="0" borderId="88" xfId="0" applyNumberFormat="1" applyFill="1" applyBorder="1" applyAlignment="1" applyProtection="1">
      <alignment vertical="center"/>
      <protection/>
    </xf>
    <xf numFmtId="0" fontId="0" fillId="13" borderId="55" xfId="0" applyFill="1" applyBorder="1" applyAlignment="1">
      <alignment horizontal="right" vertical="center"/>
    </xf>
    <xf numFmtId="182" fontId="5" fillId="0" borderId="0" xfId="62" applyNumberFormat="1" applyFont="1" applyFill="1" applyBorder="1" applyAlignment="1" applyProtection="1">
      <alignment vertical="center"/>
      <protection/>
    </xf>
    <xf numFmtId="6" fontId="5" fillId="0" borderId="0" xfId="62" applyNumberFormat="1" applyFont="1" applyFill="1" applyBorder="1" applyAlignment="1" applyProtection="1">
      <alignment vertical="center"/>
      <protection/>
    </xf>
    <xf numFmtId="6" fontId="5" fillId="0" borderId="0" xfId="62"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5" fontId="6" fillId="0" borderId="0" xfId="62" applyNumberFormat="1" applyFont="1" applyFill="1" applyBorder="1" applyAlignment="1" applyProtection="1">
      <alignment horizontal="center"/>
      <protection/>
    </xf>
    <xf numFmtId="0" fontId="0" fillId="0" borderId="0" xfId="0" applyFill="1" applyBorder="1" applyAlignment="1">
      <alignment vertical="center"/>
    </xf>
    <xf numFmtId="9" fontId="5" fillId="0" borderId="0" xfId="62" applyNumberFormat="1" applyFont="1" applyFill="1" applyBorder="1" applyAlignment="1" applyProtection="1">
      <alignment horizontal="center" vertical="center"/>
      <protection/>
    </xf>
    <xf numFmtId="5" fontId="9" fillId="0" borderId="0" xfId="62" applyNumberFormat="1" applyFont="1" applyFill="1" applyBorder="1" applyAlignment="1" applyProtection="1">
      <alignment horizontal="center" vertical="center"/>
      <protection/>
    </xf>
    <xf numFmtId="0" fontId="5" fillId="0" borderId="0" xfId="62" applyNumberFormat="1" applyFont="1" applyFill="1" applyBorder="1" applyAlignment="1" applyProtection="1">
      <alignment/>
      <protection/>
    </xf>
    <xf numFmtId="0" fontId="9" fillId="0" borderId="0" xfId="62" applyNumberFormat="1" applyFont="1" applyFill="1" applyBorder="1" applyAlignment="1" applyProtection="1">
      <alignment horizontal="center" vertical="center"/>
      <protection/>
    </xf>
    <xf numFmtId="0" fontId="5" fillId="0" borderId="0" xfId="62" applyNumberFormat="1" applyFont="1" applyFill="1" applyBorder="1" applyAlignment="1" applyProtection="1">
      <alignment horizontal="center" vertical="center"/>
      <protection/>
    </xf>
    <xf numFmtId="0" fontId="5" fillId="0" borderId="0" xfId="62" applyNumberFormat="1" applyFont="1" applyFill="1" applyBorder="1" applyAlignment="1" applyProtection="1">
      <alignment horizontal="center" vertical="center" wrapText="1"/>
      <protection/>
    </xf>
    <xf numFmtId="182" fontId="5" fillId="0" borderId="0" xfId="62" applyNumberFormat="1" applyFont="1" applyFill="1" applyBorder="1" applyAlignment="1" applyProtection="1">
      <alignment horizontal="center" vertical="center" wrapText="1"/>
      <protection/>
    </xf>
    <xf numFmtId="183" fontId="5" fillId="0" borderId="0" xfId="62" applyNumberFormat="1" applyFont="1" applyFill="1" applyBorder="1" applyAlignment="1" applyProtection="1">
      <alignment horizontal="center" vertical="center"/>
      <protection/>
    </xf>
    <xf numFmtId="184" fontId="5" fillId="0" borderId="0" xfId="62" applyNumberFormat="1" applyFont="1" applyFill="1" applyBorder="1" applyAlignment="1" applyProtection="1">
      <alignment horizontal="center" vertical="center"/>
      <protection/>
    </xf>
    <xf numFmtId="55" fontId="6" fillId="0" borderId="0" xfId="62" applyNumberFormat="1" applyFont="1" applyFill="1" applyBorder="1" applyAlignment="1" applyProtection="1">
      <alignment horizontal="center" vertical="center"/>
      <protection/>
    </xf>
    <xf numFmtId="184" fontId="6" fillId="0" borderId="0" xfId="62" applyNumberFormat="1" applyFont="1" applyFill="1" applyBorder="1" applyAlignment="1" applyProtection="1">
      <alignment horizontal="right" vertical="center"/>
      <protection/>
    </xf>
    <xf numFmtId="6" fontId="6" fillId="0" borderId="0" xfId="62" applyNumberFormat="1" applyFont="1" applyFill="1" applyBorder="1" applyAlignment="1" applyProtection="1">
      <alignment horizontal="right" vertical="center"/>
      <protection/>
    </xf>
    <xf numFmtId="185" fontId="6" fillId="0" borderId="0" xfId="62" applyNumberFormat="1" applyFont="1" applyFill="1" applyBorder="1" applyAlignment="1" applyProtection="1">
      <alignment horizontal="right" vertical="center"/>
      <protection/>
    </xf>
    <xf numFmtId="186" fontId="6" fillId="0" borderId="0" xfId="62" applyNumberFormat="1" applyFont="1" applyFill="1" applyBorder="1" applyAlignment="1" applyProtection="1">
      <alignment horizontal="right" vertical="center"/>
      <protection/>
    </xf>
    <xf numFmtId="187" fontId="6" fillId="0" borderId="0" xfId="62" applyNumberFormat="1" applyFont="1" applyFill="1" applyBorder="1" applyAlignment="1" applyProtection="1">
      <alignment vertical="center"/>
      <protection/>
    </xf>
    <xf numFmtId="184" fontId="6" fillId="0" borderId="0" xfId="62" applyNumberFormat="1" applyFont="1" applyFill="1" applyBorder="1" applyAlignment="1" applyProtection="1">
      <alignment vertical="center"/>
      <protection/>
    </xf>
    <xf numFmtId="181" fontId="6" fillId="0" borderId="0" xfId="62"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55" fontId="6" fillId="0" borderId="0" xfId="0" applyNumberFormat="1" applyFont="1" applyFill="1" applyBorder="1" applyAlignment="1" applyProtection="1">
      <alignment horizontal="center" vertical="center"/>
      <protection/>
    </xf>
    <xf numFmtId="5" fontId="10" fillId="0" borderId="0" xfId="0" applyNumberFormat="1" applyFont="1" applyFill="1" applyBorder="1" applyAlignment="1" applyProtection="1">
      <alignment vertical="center"/>
      <protection/>
    </xf>
    <xf numFmtId="184" fontId="10" fillId="0" borderId="0" xfId="0" applyNumberFormat="1" applyFont="1" applyFill="1" applyBorder="1" applyAlignment="1" applyProtection="1">
      <alignment vertical="center"/>
      <protection/>
    </xf>
    <xf numFmtId="6" fontId="10" fillId="0" borderId="0" xfId="0" applyNumberFormat="1" applyFont="1" applyFill="1" applyBorder="1" applyAlignment="1" applyProtection="1">
      <alignment vertical="center"/>
      <protection/>
    </xf>
    <xf numFmtId="186" fontId="10" fillId="0" borderId="0" xfId="0" applyNumberFormat="1" applyFont="1" applyFill="1" applyBorder="1" applyAlignment="1" applyProtection="1">
      <alignment vertical="center"/>
      <protection/>
    </xf>
    <xf numFmtId="185" fontId="10" fillId="0" borderId="0" xfId="0" applyNumberFormat="1" applyFont="1" applyFill="1" applyBorder="1" applyAlignment="1" applyProtection="1">
      <alignment vertical="center"/>
      <protection/>
    </xf>
    <xf numFmtId="187" fontId="7" fillId="0" borderId="0" xfId="0" applyNumberFormat="1" applyFont="1" applyFill="1" applyBorder="1" applyAlignment="1" applyProtection="1">
      <alignment vertical="center"/>
      <protection/>
    </xf>
    <xf numFmtId="181" fontId="10"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0" fontId="0" fillId="0" borderId="18" xfId="0" applyNumberFormat="1" applyFill="1" applyBorder="1" applyAlignment="1" applyProtection="1">
      <alignment horizontal="right" vertical="center"/>
      <protection/>
    </xf>
    <xf numFmtId="5" fontId="10" fillId="0" borderId="0" xfId="62" applyNumberFormat="1" applyFont="1" applyFill="1" applyBorder="1" applyAlignment="1" applyProtection="1">
      <alignment horizontal="center" vertical="center"/>
      <protection/>
    </xf>
    <xf numFmtId="188" fontId="5" fillId="0" borderId="0" xfId="62" applyNumberFormat="1" applyFont="1" applyFill="1" applyBorder="1" applyAlignment="1" applyProtection="1">
      <alignment horizontal="center" vertical="center"/>
      <protection/>
    </xf>
    <xf numFmtId="5" fontId="5" fillId="0" borderId="0" xfId="62" applyNumberFormat="1" applyFont="1" applyFill="1" applyBorder="1" applyAlignment="1" applyProtection="1">
      <alignment horizontal="center" vertical="center"/>
      <protection/>
    </xf>
    <xf numFmtId="5" fontId="6" fillId="36" borderId="22" xfId="62" applyNumberFormat="1" applyFont="1" applyFill="1" applyBorder="1" applyAlignment="1" applyProtection="1">
      <alignment horizontal="center"/>
      <protection/>
    </xf>
    <xf numFmtId="5" fontId="6" fillId="36" borderId="55" xfId="62" applyNumberFormat="1" applyFont="1" applyFill="1" applyBorder="1" applyAlignment="1" applyProtection="1">
      <alignment horizontal="center"/>
      <protection/>
    </xf>
    <xf numFmtId="5" fontId="6" fillId="36" borderId="47" xfId="62" applyNumberFormat="1" applyFont="1" applyFill="1" applyBorder="1" applyAlignment="1" applyProtection="1">
      <alignment horizontal="center"/>
      <protection/>
    </xf>
    <xf numFmtId="5" fontId="6" fillId="36" borderId="57" xfId="62" applyNumberFormat="1" applyFont="1" applyFill="1" applyBorder="1" applyAlignment="1" applyProtection="1">
      <alignment horizontal="center"/>
      <protection/>
    </xf>
    <xf numFmtId="5" fontId="6" fillId="36" borderId="80" xfId="62" applyNumberFormat="1" applyFont="1" applyFill="1" applyBorder="1" applyAlignment="1" applyProtection="1">
      <alignment horizontal="center"/>
      <protection/>
    </xf>
    <xf numFmtId="5" fontId="10" fillId="0" borderId="20" xfId="62" applyNumberFormat="1" applyFont="1" applyFill="1" applyBorder="1" applyAlignment="1" applyProtection="1">
      <alignment horizontal="center" vertical="center"/>
      <protection/>
    </xf>
    <xf numFmtId="188" fontId="5" fillId="0" borderId="29" xfId="62" applyNumberFormat="1" applyFont="1" applyFill="1" applyBorder="1" applyAlignment="1" applyProtection="1">
      <alignment horizontal="center" vertical="center"/>
      <protection/>
    </xf>
    <xf numFmtId="188" fontId="5" fillId="0" borderId="39" xfId="62" applyNumberFormat="1" applyFont="1" applyFill="1" applyBorder="1" applyAlignment="1" applyProtection="1">
      <alignment horizontal="center" vertical="center"/>
      <protection/>
    </xf>
    <xf numFmtId="5" fontId="5" fillId="0" borderId="80" xfId="62" applyNumberFormat="1" applyFont="1" applyFill="1" applyBorder="1" applyAlignment="1" applyProtection="1">
      <alignment horizontal="center" vertical="center"/>
      <protection/>
    </xf>
    <xf numFmtId="5" fontId="5" fillId="0" borderId="81" xfId="62" applyNumberFormat="1" applyFont="1" applyFill="1" applyBorder="1" applyAlignment="1" applyProtection="1">
      <alignment horizontal="center" vertical="center"/>
      <protection/>
    </xf>
    <xf numFmtId="5" fontId="6" fillId="0" borderId="0" xfId="62" applyNumberFormat="1" applyFont="1" applyFill="1" applyBorder="1" applyAlignment="1" applyProtection="1">
      <alignment horizontal="center"/>
      <protection/>
    </xf>
    <xf numFmtId="0" fontId="4" fillId="33" borderId="3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89" xfId="0" applyNumberFormat="1" applyFont="1" applyFill="1" applyBorder="1" applyAlignment="1" applyProtection="1">
      <alignment horizontal="center" vertical="center"/>
      <protection/>
    </xf>
    <xf numFmtId="0" fontId="4" fillId="33" borderId="39" xfId="0" applyNumberFormat="1" applyFont="1" applyFill="1" applyBorder="1" applyAlignment="1" applyProtection="1">
      <alignment horizontal="center" vertical="center"/>
      <protection/>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53" xfId="0" applyBorder="1" applyAlignment="1">
      <alignment horizontal="center" vertical="center"/>
    </xf>
    <xf numFmtId="0" fontId="0" fillId="0" borderId="0" xfId="0"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0.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9.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28575</xdr:rowOff>
    </xdr:from>
    <xdr:to>
      <xdr:col>12</xdr:col>
      <xdr:colOff>257175</xdr:colOff>
      <xdr:row>23</xdr:row>
      <xdr:rowOff>95250</xdr:rowOff>
    </xdr:to>
    <xdr:pic>
      <xdr:nvPicPr>
        <xdr:cNvPr id="1" name="図 1" descr="同値撤退するか？のケース.png"/>
        <xdr:cNvPicPr preferRelativeResize="1">
          <a:picLocks noChangeAspect="1"/>
        </xdr:cNvPicPr>
      </xdr:nvPicPr>
      <xdr:blipFill>
        <a:blip r:embed="rId1"/>
        <a:stretch>
          <a:fillRect/>
        </a:stretch>
      </xdr:blipFill>
      <xdr:spPr>
        <a:xfrm>
          <a:off x="9525" y="200025"/>
          <a:ext cx="8477250" cy="3838575"/>
        </a:xfrm>
        <a:prstGeom prst="rect">
          <a:avLst/>
        </a:prstGeom>
        <a:noFill/>
        <a:ln w="9525" cmpd="sng">
          <a:noFill/>
        </a:ln>
      </xdr:spPr>
    </xdr:pic>
    <xdr:clientData/>
  </xdr:twoCellAnchor>
  <xdr:twoCellAnchor>
    <xdr:from>
      <xdr:col>2</xdr:col>
      <xdr:colOff>0</xdr:colOff>
      <xdr:row>1</xdr:row>
      <xdr:rowOff>161925</xdr:rowOff>
    </xdr:from>
    <xdr:to>
      <xdr:col>5</xdr:col>
      <xdr:colOff>238125</xdr:colOff>
      <xdr:row>5</xdr:row>
      <xdr:rowOff>76200</xdr:rowOff>
    </xdr:to>
    <xdr:sp>
      <xdr:nvSpPr>
        <xdr:cNvPr id="2" name="テキスト ボックス 2"/>
        <xdr:cNvSpPr txBox="1">
          <a:spLocks noChangeArrowheads="1"/>
        </xdr:cNvSpPr>
      </xdr:nvSpPr>
      <xdr:spPr>
        <a:xfrm>
          <a:off x="1371600" y="333375"/>
          <a:ext cx="2295525"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初エントリーの場合は同値撤退ってできるの？それとも損切り？</a:t>
          </a:r>
        </a:p>
      </xdr:txBody>
    </xdr:sp>
    <xdr:clientData/>
  </xdr:twoCellAnchor>
  <xdr:twoCellAnchor editAs="oneCell">
    <xdr:from>
      <xdr:col>0</xdr:col>
      <xdr:colOff>600075</xdr:colOff>
      <xdr:row>25</xdr:row>
      <xdr:rowOff>38100</xdr:rowOff>
    </xdr:from>
    <xdr:to>
      <xdr:col>12</xdr:col>
      <xdr:colOff>485775</xdr:colOff>
      <xdr:row>48</xdr:row>
      <xdr:rowOff>19050</xdr:rowOff>
    </xdr:to>
    <xdr:pic>
      <xdr:nvPicPr>
        <xdr:cNvPr id="3" name="図 3" descr="ユーロ４H　損切りの　ルールの疑問点.png"/>
        <xdr:cNvPicPr preferRelativeResize="1">
          <a:picLocks noChangeAspect="1"/>
        </xdr:cNvPicPr>
      </xdr:nvPicPr>
      <xdr:blipFill>
        <a:blip r:embed="rId2"/>
        <a:stretch>
          <a:fillRect/>
        </a:stretch>
      </xdr:blipFill>
      <xdr:spPr>
        <a:xfrm>
          <a:off x="600075" y="4324350"/>
          <a:ext cx="8115300" cy="392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28575</xdr:rowOff>
    </xdr:from>
    <xdr:to>
      <xdr:col>12</xdr:col>
      <xdr:colOff>561975</xdr:colOff>
      <xdr:row>22</xdr:row>
      <xdr:rowOff>104775</xdr:rowOff>
    </xdr:to>
    <xdr:pic>
      <xdr:nvPicPr>
        <xdr:cNvPr id="1" name="図 1" descr="1  2000.3.png"/>
        <xdr:cNvPicPr preferRelativeResize="1">
          <a:picLocks noChangeAspect="1"/>
        </xdr:cNvPicPr>
      </xdr:nvPicPr>
      <xdr:blipFill>
        <a:blip r:embed="rId1"/>
        <a:stretch>
          <a:fillRect/>
        </a:stretch>
      </xdr:blipFill>
      <xdr:spPr>
        <a:xfrm>
          <a:off x="133350" y="28575"/>
          <a:ext cx="8543925" cy="3848100"/>
        </a:xfrm>
        <a:prstGeom prst="rect">
          <a:avLst/>
        </a:prstGeom>
        <a:noFill/>
        <a:ln w="9525" cmpd="sng">
          <a:noFill/>
        </a:ln>
      </xdr:spPr>
    </xdr:pic>
    <xdr:clientData/>
  </xdr:twoCellAnchor>
  <xdr:twoCellAnchor>
    <xdr:from>
      <xdr:col>0</xdr:col>
      <xdr:colOff>85725</xdr:colOff>
      <xdr:row>23</xdr:row>
      <xdr:rowOff>28575</xdr:rowOff>
    </xdr:from>
    <xdr:to>
      <xdr:col>12</xdr:col>
      <xdr:colOff>619125</xdr:colOff>
      <xdr:row>45</xdr:row>
      <xdr:rowOff>133350</xdr:rowOff>
    </xdr:to>
    <xdr:grpSp>
      <xdr:nvGrpSpPr>
        <xdr:cNvPr id="2" name="グループ化 5"/>
        <xdr:cNvGrpSpPr>
          <a:grpSpLocks/>
        </xdr:cNvGrpSpPr>
      </xdr:nvGrpSpPr>
      <xdr:grpSpPr>
        <a:xfrm>
          <a:off x="85725" y="3971925"/>
          <a:ext cx="8648700" cy="3876675"/>
          <a:chOff x="82010" y="3971924"/>
          <a:chExt cx="8650973" cy="3873855"/>
        </a:xfrm>
        <a:solidFill>
          <a:srgbClr val="FFFFFF"/>
        </a:solidFill>
      </xdr:grpSpPr>
      <xdr:pic>
        <xdr:nvPicPr>
          <xdr:cNvPr id="3" name="図 2" descr="2  2000.6.png"/>
          <xdr:cNvPicPr preferRelativeResize="1">
            <a:picLocks noChangeAspect="1"/>
          </xdr:cNvPicPr>
        </xdr:nvPicPr>
        <xdr:blipFill>
          <a:blip r:embed="rId2"/>
          <a:stretch>
            <a:fillRect/>
          </a:stretch>
        </xdr:blipFill>
        <xdr:spPr>
          <a:xfrm>
            <a:off x="82010" y="3971924"/>
            <a:ext cx="8650973" cy="3873855"/>
          </a:xfrm>
          <a:prstGeom prst="rect">
            <a:avLst/>
          </a:prstGeom>
          <a:noFill/>
          <a:ln w="9525" cmpd="sng">
            <a:noFill/>
          </a:ln>
        </xdr:spPr>
      </xdr:pic>
      <xdr:sp>
        <xdr:nvSpPr>
          <xdr:cNvPr id="4" name="テキスト ボックス 4"/>
          <xdr:cNvSpPr txBox="1">
            <a:spLocks noChangeArrowheads="1"/>
          </xdr:cNvSpPr>
        </xdr:nvSpPr>
        <xdr:spPr>
          <a:xfrm>
            <a:off x="5073621" y="4762190"/>
            <a:ext cx="2649360" cy="618848"/>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レンジ相場の取引ではルール条件が整っていても確率は低いのだろうか？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同条件場面で再検証してみる。</a:t>
            </a:r>
            <a:r>
              <a:rPr lang="en-US" cap="none" sz="1100" b="0" i="0" u="none" baseline="0">
                <a:solidFill>
                  <a:srgbClr val="000000"/>
                </a:solidFill>
                <a:latin typeface="Calibri"/>
                <a:ea typeface="Calibri"/>
                <a:cs typeface="Calibri"/>
              </a:rPr>
              <a:t>
</a:t>
            </a:r>
          </a:p>
        </xdr:txBody>
      </xdr:sp>
    </xdr:grpSp>
    <xdr:clientData/>
  </xdr:twoCellAnchor>
  <xdr:twoCellAnchor editAs="oneCell">
    <xdr:from>
      <xdr:col>0</xdr:col>
      <xdr:colOff>0</xdr:colOff>
      <xdr:row>45</xdr:row>
      <xdr:rowOff>171450</xdr:rowOff>
    </xdr:from>
    <xdr:to>
      <xdr:col>12</xdr:col>
      <xdr:colOff>590550</xdr:colOff>
      <xdr:row>68</xdr:row>
      <xdr:rowOff>95250</xdr:rowOff>
    </xdr:to>
    <xdr:pic>
      <xdr:nvPicPr>
        <xdr:cNvPr id="5" name="図 8" descr="３　2000.7.png"/>
        <xdr:cNvPicPr preferRelativeResize="1">
          <a:picLocks noChangeAspect="1"/>
        </xdr:cNvPicPr>
      </xdr:nvPicPr>
      <xdr:blipFill>
        <a:blip r:embed="rId3"/>
        <a:stretch>
          <a:fillRect/>
        </a:stretch>
      </xdr:blipFill>
      <xdr:spPr>
        <a:xfrm>
          <a:off x="0" y="7886700"/>
          <a:ext cx="8705850" cy="3867150"/>
        </a:xfrm>
        <a:prstGeom prst="rect">
          <a:avLst/>
        </a:prstGeom>
        <a:noFill/>
        <a:ln w="9525" cmpd="sng">
          <a:noFill/>
        </a:ln>
      </xdr:spPr>
    </xdr:pic>
    <xdr:clientData/>
  </xdr:twoCellAnchor>
  <xdr:twoCellAnchor editAs="oneCell">
    <xdr:from>
      <xdr:col>0</xdr:col>
      <xdr:colOff>0</xdr:colOff>
      <xdr:row>69</xdr:row>
      <xdr:rowOff>66675</xdr:rowOff>
    </xdr:from>
    <xdr:to>
      <xdr:col>12</xdr:col>
      <xdr:colOff>552450</xdr:colOff>
      <xdr:row>91</xdr:row>
      <xdr:rowOff>133350</xdr:rowOff>
    </xdr:to>
    <xdr:pic>
      <xdr:nvPicPr>
        <xdr:cNvPr id="6" name="図 9" descr="4　2001.1.png"/>
        <xdr:cNvPicPr preferRelativeResize="1">
          <a:picLocks noChangeAspect="1"/>
        </xdr:cNvPicPr>
      </xdr:nvPicPr>
      <xdr:blipFill>
        <a:blip r:embed="rId4"/>
        <a:stretch>
          <a:fillRect/>
        </a:stretch>
      </xdr:blipFill>
      <xdr:spPr>
        <a:xfrm>
          <a:off x="0" y="11896725"/>
          <a:ext cx="8667750" cy="3838575"/>
        </a:xfrm>
        <a:prstGeom prst="rect">
          <a:avLst/>
        </a:prstGeom>
        <a:noFill/>
        <a:ln w="9525" cmpd="sng">
          <a:noFill/>
        </a:ln>
      </xdr:spPr>
    </xdr:pic>
    <xdr:clientData/>
  </xdr:twoCellAnchor>
  <xdr:twoCellAnchor editAs="oneCell">
    <xdr:from>
      <xdr:col>0</xdr:col>
      <xdr:colOff>9525</xdr:colOff>
      <xdr:row>92</xdr:row>
      <xdr:rowOff>47625</xdr:rowOff>
    </xdr:from>
    <xdr:to>
      <xdr:col>12</xdr:col>
      <xdr:colOff>561975</xdr:colOff>
      <xdr:row>114</xdr:row>
      <xdr:rowOff>66675</xdr:rowOff>
    </xdr:to>
    <xdr:pic>
      <xdr:nvPicPr>
        <xdr:cNvPr id="7" name="図 10" descr="5　2001.2.png"/>
        <xdr:cNvPicPr preferRelativeResize="1">
          <a:picLocks noChangeAspect="1"/>
        </xdr:cNvPicPr>
      </xdr:nvPicPr>
      <xdr:blipFill>
        <a:blip r:embed="rId5"/>
        <a:stretch>
          <a:fillRect/>
        </a:stretch>
      </xdr:blipFill>
      <xdr:spPr>
        <a:xfrm>
          <a:off x="9525" y="15821025"/>
          <a:ext cx="8667750" cy="3790950"/>
        </a:xfrm>
        <a:prstGeom prst="rect">
          <a:avLst/>
        </a:prstGeom>
        <a:noFill/>
        <a:ln w="9525" cmpd="sng">
          <a:noFill/>
        </a:ln>
      </xdr:spPr>
    </xdr:pic>
    <xdr:clientData/>
  </xdr:twoCellAnchor>
  <xdr:twoCellAnchor editAs="oneCell">
    <xdr:from>
      <xdr:col>0</xdr:col>
      <xdr:colOff>0</xdr:colOff>
      <xdr:row>115</xdr:row>
      <xdr:rowOff>133350</xdr:rowOff>
    </xdr:from>
    <xdr:to>
      <xdr:col>12</xdr:col>
      <xdr:colOff>552450</xdr:colOff>
      <xdr:row>138</xdr:row>
      <xdr:rowOff>66675</xdr:rowOff>
    </xdr:to>
    <xdr:pic>
      <xdr:nvPicPr>
        <xdr:cNvPr id="8" name="図 11" descr="6　2001.6.png"/>
        <xdr:cNvPicPr preferRelativeResize="1">
          <a:picLocks noChangeAspect="1"/>
        </xdr:cNvPicPr>
      </xdr:nvPicPr>
      <xdr:blipFill>
        <a:blip r:embed="rId6"/>
        <a:stretch>
          <a:fillRect/>
        </a:stretch>
      </xdr:blipFill>
      <xdr:spPr>
        <a:xfrm>
          <a:off x="0" y="19850100"/>
          <a:ext cx="8667750" cy="3876675"/>
        </a:xfrm>
        <a:prstGeom prst="rect">
          <a:avLst/>
        </a:prstGeom>
        <a:noFill/>
        <a:ln w="9525" cmpd="sng">
          <a:noFill/>
        </a:ln>
      </xdr:spPr>
    </xdr:pic>
    <xdr:clientData/>
  </xdr:twoCellAnchor>
  <xdr:twoCellAnchor>
    <xdr:from>
      <xdr:col>0</xdr:col>
      <xdr:colOff>0</xdr:colOff>
      <xdr:row>116</xdr:row>
      <xdr:rowOff>95250</xdr:rowOff>
    </xdr:from>
    <xdr:to>
      <xdr:col>1</xdr:col>
      <xdr:colOff>66675</xdr:colOff>
      <xdr:row>118</xdr:row>
      <xdr:rowOff>66675</xdr:rowOff>
    </xdr:to>
    <xdr:sp>
      <xdr:nvSpPr>
        <xdr:cNvPr id="9" name="テキスト ボックス 12"/>
        <xdr:cNvSpPr txBox="1">
          <a:spLocks noChangeArrowheads="1"/>
        </xdr:cNvSpPr>
      </xdr:nvSpPr>
      <xdr:spPr>
        <a:xfrm>
          <a:off x="0" y="19983450"/>
          <a:ext cx="7429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画像６</a:t>
          </a:r>
        </a:p>
      </xdr:txBody>
    </xdr:sp>
    <xdr:clientData/>
  </xdr:twoCellAnchor>
  <xdr:twoCellAnchor>
    <xdr:from>
      <xdr:col>0</xdr:col>
      <xdr:colOff>0</xdr:colOff>
      <xdr:row>138</xdr:row>
      <xdr:rowOff>123825</xdr:rowOff>
    </xdr:from>
    <xdr:to>
      <xdr:col>12</xdr:col>
      <xdr:colOff>581025</xdr:colOff>
      <xdr:row>161</xdr:row>
      <xdr:rowOff>28575</xdr:rowOff>
    </xdr:to>
    <xdr:grpSp>
      <xdr:nvGrpSpPr>
        <xdr:cNvPr id="10" name="グループ化 13"/>
        <xdr:cNvGrpSpPr>
          <a:grpSpLocks/>
        </xdr:cNvGrpSpPr>
      </xdr:nvGrpSpPr>
      <xdr:grpSpPr>
        <a:xfrm>
          <a:off x="0" y="23783925"/>
          <a:ext cx="8696325" cy="3848100"/>
          <a:chOff x="0" y="24127401"/>
          <a:chExt cx="8729214" cy="3903915"/>
        </a:xfrm>
        <a:solidFill>
          <a:srgbClr val="FFFFFF"/>
        </a:solidFill>
      </xdr:grpSpPr>
      <xdr:pic>
        <xdr:nvPicPr>
          <xdr:cNvPr id="11" name="図 10" descr="7　2001.9.png"/>
          <xdr:cNvPicPr preferRelativeResize="1">
            <a:picLocks noChangeAspect="1"/>
          </xdr:cNvPicPr>
        </xdr:nvPicPr>
        <xdr:blipFill>
          <a:blip r:embed="rId7"/>
          <a:stretch>
            <a:fillRect/>
          </a:stretch>
        </xdr:blipFill>
        <xdr:spPr>
          <a:xfrm>
            <a:off x="0" y="24127401"/>
            <a:ext cx="8729214" cy="3903915"/>
          </a:xfrm>
          <a:prstGeom prst="rect">
            <a:avLst/>
          </a:prstGeom>
          <a:noFill/>
          <a:ln w="9525" cmpd="sng">
            <a:noFill/>
          </a:ln>
        </xdr:spPr>
      </xdr:pic>
      <xdr:sp>
        <xdr:nvSpPr>
          <xdr:cNvPr id="12" name="テキスト ボックス 11"/>
          <xdr:cNvSpPr txBox="1">
            <a:spLocks noChangeArrowheads="1"/>
          </xdr:cNvSpPr>
        </xdr:nvSpPr>
        <xdr:spPr>
          <a:xfrm>
            <a:off x="209501" y="24427026"/>
            <a:ext cx="602316" cy="212763"/>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画像７</a:t>
            </a:r>
          </a:p>
        </xdr:txBody>
      </xdr:sp>
    </xdr:grpSp>
    <xdr:clientData/>
  </xdr:twoCellAnchor>
  <xdr:twoCellAnchor editAs="oneCell">
    <xdr:from>
      <xdr:col>0</xdr:col>
      <xdr:colOff>0</xdr:colOff>
      <xdr:row>162</xdr:row>
      <xdr:rowOff>123825</xdr:rowOff>
    </xdr:from>
    <xdr:to>
      <xdr:col>12</xdr:col>
      <xdr:colOff>552450</xdr:colOff>
      <xdr:row>185</xdr:row>
      <xdr:rowOff>38100</xdr:rowOff>
    </xdr:to>
    <xdr:pic>
      <xdr:nvPicPr>
        <xdr:cNvPr id="13" name="図 14" descr="8　2001.10.png"/>
        <xdr:cNvPicPr preferRelativeResize="1">
          <a:picLocks noChangeAspect="1"/>
        </xdr:cNvPicPr>
      </xdr:nvPicPr>
      <xdr:blipFill>
        <a:blip r:embed="rId8"/>
        <a:stretch>
          <a:fillRect/>
        </a:stretch>
      </xdr:blipFill>
      <xdr:spPr>
        <a:xfrm>
          <a:off x="0" y="27898725"/>
          <a:ext cx="8667750" cy="385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41"/>
  <sheetViews>
    <sheetView zoomScale="80" zoomScaleNormal="80" zoomScaleSheetLayoutView="100" zoomScalePageLayoutView="0" workbookViewId="0" topLeftCell="A1">
      <selection activeCell="H30" sqref="H30"/>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94"/>
      <c r="B1" s="285" t="s">
        <v>0</v>
      </c>
      <c r="C1" s="286"/>
      <c r="D1" s="287"/>
      <c r="E1" s="93"/>
      <c r="F1" s="288" t="s">
        <v>0</v>
      </c>
      <c r="G1" s="289"/>
      <c r="H1" s="95"/>
    </row>
    <row r="2" spans="1:9" ht="25.5" customHeight="1">
      <c r="A2" s="96" t="s">
        <v>1</v>
      </c>
      <c r="B2" s="290">
        <v>1000000</v>
      </c>
      <c r="C2" s="290"/>
      <c r="D2" s="290"/>
      <c r="E2" s="51" t="s">
        <v>2</v>
      </c>
      <c r="F2" s="291">
        <v>36526</v>
      </c>
      <c r="G2" s="292"/>
      <c r="H2" s="35"/>
      <c r="I2" s="35"/>
    </row>
    <row r="3" spans="1:11" ht="27" customHeight="1">
      <c r="A3" s="36" t="s">
        <v>3</v>
      </c>
      <c r="B3" s="293">
        <f>SUM(B2+D17)</f>
        <v>1242500</v>
      </c>
      <c r="C3" s="293"/>
      <c r="D3" s="294"/>
      <c r="E3" s="37" t="s">
        <v>4</v>
      </c>
      <c r="F3" s="38">
        <v>0.03</v>
      </c>
      <c r="G3" s="39">
        <f>B3*F3</f>
        <v>37275</v>
      </c>
      <c r="H3" s="41" t="s">
        <v>5</v>
      </c>
      <c r="I3" s="42">
        <f>(B3-B2)</f>
        <v>242500</v>
      </c>
      <c r="K3" s="97"/>
    </row>
    <row r="4" spans="1:9" s="76" customFormat="1" ht="17.25" customHeight="1">
      <c r="A4" s="71"/>
      <c r="B4" s="72"/>
      <c r="C4" s="72"/>
      <c r="D4" s="72"/>
      <c r="E4" s="73"/>
      <c r="F4" s="92" t="s">
        <v>0</v>
      </c>
      <c r="G4" s="72"/>
      <c r="H4" s="74"/>
      <c r="I4" s="75"/>
    </row>
    <row r="5" spans="1:12" ht="39" customHeight="1">
      <c r="A5" s="77" t="s">
        <v>131</v>
      </c>
      <c r="B5" s="78"/>
      <c r="C5" s="78"/>
      <c r="D5" s="90"/>
      <c r="E5" s="79"/>
      <c r="F5" s="91"/>
      <c r="G5" s="78"/>
      <c r="H5" s="80"/>
      <c r="I5" s="81"/>
      <c r="J5" s="82"/>
      <c r="K5" s="83"/>
      <c r="L5" s="83"/>
    </row>
    <row r="6" spans="1:12" ht="21" customHeight="1">
      <c r="A6" s="87" t="s">
        <v>6</v>
      </c>
      <c r="B6" s="85" t="s">
        <v>0</v>
      </c>
      <c r="C6" s="85" t="s">
        <v>0</v>
      </c>
      <c r="D6" s="86"/>
      <c r="E6" s="85" t="s">
        <v>0</v>
      </c>
      <c r="F6" s="88" t="s">
        <v>0</v>
      </c>
      <c r="G6" s="40"/>
      <c r="H6" s="35"/>
      <c r="I6" s="35"/>
      <c r="L6" s="84"/>
    </row>
    <row r="7" spans="1:12" ht="28.5">
      <c r="A7" s="89" t="s">
        <v>7</v>
      </c>
      <c r="B7" s="45" t="s">
        <v>8</v>
      </c>
      <c r="C7" s="46" t="s">
        <v>9</v>
      </c>
      <c r="D7" s="47" t="s">
        <v>10</v>
      </c>
      <c r="E7" s="48" t="s">
        <v>11</v>
      </c>
      <c r="F7" s="46" t="s">
        <v>12</v>
      </c>
      <c r="G7" s="48" t="s">
        <v>13</v>
      </c>
      <c r="H7" s="47" t="s">
        <v>14</v>
      </c>
      <c r="I7" s="49" t="s">
        <v>15</v>
      </c>
      <c r="J7" s="52" t="s">
        <v>16</v>
      </c>
      <c r="K7" s="46" t="s">
        <v>17</v>
      </c>
      <c r="L7" s="50" t="s">
        <v>18</v>
      </c>
    </row>
    <row r="8" spans="1:12" ht="24.75" customHeight="1">
      <c r="A8" s="44">
        <v>36586</v>
      </c>
      <c r="B8" s="53">
        <v>29000</v>
      </c>
      <c r="C8" s="54"/>
      <c r="D8" s="66">
        <f aca="true" t="shared" si="0" ref="D8:D15">SUM(B8-C8)</f>
        <v>29000</v>
      </c>
      <c r="E8" s="55">
        <v>1</v>
      </c>
      <c r="F8" s="56">
        <v>0</v>
      </c>
      <c r="G8" s="55">
        <f aca="true" t="shared" si="1" ref="G8:G15">SUM(E8+F8)</f>
        <v>1</v>
      </c>
      <c r="H8" s="57">
        <f aca="true" t="shared" si="2" ref="H8:H15">E8/G8</f>
        <v>1</v>
      </c>
      <c r="I8" s="58">
        <f aca="true" t="shared" si="3" ref="I8:I15">B8/E8</f>
        <v>29000</v>
      </c>
      <c r="J8" s="58">
        <v>0</v>
      </c>
      <c r="K8" s="59">
        <v>29000</v>
      </c>
      <c r="L8" s="60">
        <v>29000</v>
      </c>
    </row>
    <row r="9" spans="1:12" ht="24.75" customHeight="1">
      <c r="A9" s="176">
        <v>36678</v>
      </c>
      <c r="B9" s="177"/>
      <c r="C9" s="178">
        <v>27600</v>
      </c>
      <c r="D9" s="66">
        <f t="shared" si="0"/>
        <v>-27600</v>
      </c>
      <c r="E9" s="179">
        <v>0</v>
      </c>
      <c r="F9" s="179">
        <v>1</v>
      </c>
      <c r="G9" s="55">
        <f t="shared" si="1"/>
        <v>1</v>
      </c>
      <c r="H9" s="57">
        <f t="shared" si="2"/>
        <v>0</v>
      </c>
      <c r="I9" s="58">
        <v>0</v>
      </c>
      <c r="J9" s="58">
        <f>C9/F9</f>
        <v>27600</v>
      </c>
      <c r="K9" s="59">
        <v>-27600</v>
      </c>
      <c r="L9" s="60">
        <f>B9/C9</f>
        <v>0</v>
      </c>
    </row>
    <row r="10" spans="1:12" ht="24.75" customHeight="1">
      <c r="A10" s="44">
        <v>36708</v>
      </c>
      <c r="B10" s="177">
        <v>14400</v>
      </c>
      <c r="C10" s="178"/>
      <c r="D10" s="66">
        <f>SUM(B10-C10)</f>
        <v>14400</v>
      </c>
      <c r="E10" s="179">
        <v>1</v>
      </c>
      <c r="F10" s="179">
        <v>0</v>
      </c>
      <c r="G10" s="55">
        <f t="shared" si="1"/>
        <v>1</v>
      </c>
      <c r="H10" s="57">
        <f t="shared" si="2"/>
        <v>1</v>
      </c>
      <c r="I10" s="58">
        <f>B10/E10</f>
        <v>14400</v>
      </c>
      <c r="J10" s="58">
        <v>0</v>
      </c>
      <c r="K10" s="59">
        <v>14400</v>
      </c>
      <c r="L10" s="60">
        <v>14400</v>
      </c>
    </row>
    <row r="11" spans="1:12" ht="24.75" customHeight="1">
      <c r="A11" s="44">
        <v>36923</v>
      </c>
      <c r="B11" s="177">
        <v>37200</v>
      </c>
      <c r="C11" s="178"/>
      <c r="D11" s="66">
        <f t="shared" si="0"/>
        <v>37200</v>
      </c>
      <c r="E11" s="179">
        <v>1</v>
      </c>
      <c r="F11" s="179">
        <v>0</v>
      </c>
      <c r="G11" s="55">
        <f t="shared" si="1"/>
        <v>1</v>
      </c>
      <c r="H11" s="57">
        <f t="shared" si="2"/>
        <v>1</v>
      </c>
      <c r="I11" s="58">
        <f t="shared" si="3"/>
        <v>37200</v>
      </c>
      <c r="J11" s="58">
        <v>0</v>
      </c>
      <c r="K11" s="59">
        <v>37200</v>
      </c>
      <c r="L11" s="60">
        <v>37200</v>
      </c>
    </row>
    <row r="12" spans="1:12" ht="24.75" customHeight="1">
      <c r="A12" s="44">
        <v>36982</v>
      </c>
      <c r="B12" s="177">
        <v>52400</v>
      </c>
      <c r="C12" s="54"/>
      <c r="D12" s="66">
        <f t="shared" si="0"/>
        <v>52400</v>
      </c>
      <c r="E12" s="179">
        <v>1</v>
      </c>
      <c r="F12" s="179">
        <v>0</v>
      </c>
      <c r="G12" s="55">
        <f t="shared" si="1"/>
        <v>1</v>
      </c>
      <c r="H12" s="57">
        <f t="shared" si="2"/>
        <v>1</v>
      </c>
      <c r="I12" s="58">
        <f t="shared" si="3"/>
        <v>52400</v>
      </c>
      <c r="J12" s="58">
        <v>0</v>
      </c>
      <c r="K12" s="59">
        <v>52400</v>
      </c>
      <c r="L12" s="60">
        <v>52400</v>
      </c>
    </row>
    <row r="13" spans="1:12" ht="24.75" customHeight="1">
      <c r="A13" s="176">
        <v>37104</v>
      </c>
      <c r="B13" s="177">
        <v>97800</v>
      </c>
      <c r="C13" s="178"/>
      <c r="D13" s="66">
        <f t="shared" si="0"/>
        <v>97800</v>
      </c>
      <c r="E13" s="179">
        <v>1</v>
      </c>
      <c r="F13" s="179">
        <v>0</v>
      </c>
      <c r="G13" s="55">
        <f t="shared" si="1"/>
        <v>1</v>
      </c>
      <c r="H13" s="57">
        <f t="shared" si="2"/>
        <v>1</v>
      </c>
      <c r="I13" s="58">
        <f t="shared" si="3"/>
        <v>97800</v>
      </c>
      <c r="J13" s="58">
        <v>0</v>
      </c>
      <c r="K13" s="59">
        <v>97800</v>
      </c>
      <c r="L13" s="60">
        <v>97800</v>
      </c>
    </row>
    <row r="14" spans="1:12" ht="24.75" customHeight="1">
      <c r="A14" s="176">
        <v>37135</v>
      </c>
      <c r="B14" s="177"/>
      <c r="C14" s="54">
        <v>35600</v>
      </c>
      <c r="D14" s="66">
        <f t="shared" si="0"/>
        <v>-35600</v>
      </c>
      <c r="E14" s="179">
        <v>0</v>
      </c>
      <c r="F14" s="179">
        <v>1</v>
      </c>
      <c r="G14" s="55">
        <f t="shared" si="1"/>
        <v>1</v>
      </c>
      <c r="H14" s="57">
        <f t="shared" si="2"/>
        <v>0</v>
      </c>
      <c r="I14" s="58">
        <v>0</v>
      </c>
      <c r="J14" s="58">
        <f>C14/F14</f>
        <v>35600</v>
      </c>
      <c r="K14" s="59">
        <f>I14/J14</f>
        <v>0</v>
      </c>
      <c r="L14" s="60">
        <f>B14/C14</f>
        <v>0</v>
      </c>
    </row>
    <row r="15" spans="1:12" ht="24.75" customHeight="1">
      <c r="A15" s="176">
        <v>37165</v>
      </c>
      <c r="B15" s="177">
        <v>38000</v>
      </c>
      <c r="C15" s="54"/>
      <c r="D15" s="66">
        <f t="shared" si="0"/>
        <v>38000</v>
      </c>
      <c r="E15" s="179">
        <v>1</v>
      </c>
      <c r="F15" s="179">
        <v>0</v>
      </c>
      <c r="G15" s="55">
        <f t="shared" si="1"/>
        <v>1</v>
      </c>
      <c r="H15" s="57">
        <f t="shared" si="2"/>
        <v>1</v>
      </c>
      <c r="I15" s="58">
        <f t="shared" si="3"/>
        <v>38000</v>
      </c>
      <c r="J15" s="58">
        <v>0</v>
      </c>
      <c r="K15" s="59">
        <v>38000</v>
      </c>
      <c r="L15" s="60">
        <v>38000</v>
      </c>
    </row>
    <row r="16" spans="1:12" ht="24.75" customHeight="1" thickBot="1">
      <c r="A16" s="176">
        <v>37226</v>
      </c>
      <c r="B16" s="180">
        <v>36900</v>
      </c>
      <c r="C16" s="181"/>
      <c r="D16" s="67">
        <f>SUM(B16-C16)</f>
        <v>36900</v>
      </c>
      <c r="E16" s="182">
        <v>1</v>
      </c>
      <c r="F16" s="182">
        <v>0</v>
      </c>
      <c r="G16" s="61">
        <f>SUM(E16+F16)</f>
        <v>1</v>
      </c>
      <c r="H16" s="62">
        <f>E16/G16</f>
        <v>1</v>
      </c>
      <c r="I16" s="63">
        <f>B16/E16</f>
        <v>36900</v>
      </c>
      <c r="J16" s="63">
        <v>0</v>
      </c>
      <c r="K16" s="64">
        <v>36900</v>
      </c>
      <c r="L16" s="65">
        <v>36900</v>
      </c>
    </row>
    <row r="17" spans="1:12" ht="24.75" customHeight="1" thickTop="1">
      <c r="A17" s="183" t="s">
        <v>125</v>
      </c>
      <c r="B17" s="184">
        <f>SUM(B8:B16)</f>
        <v>305700</v>
      </c>
      <c r="C17" s="185">
        <f>SUM(C8:C16)</f>
        <v>63200</v>
      </c>
      <c r="D17" s="186">
        <f>SUM(D8:D16)</f>
        <v>242500</v>
      </c>
      <c r="E17" s="187">
        <f>SUM(E8:E16)</f>
        <v>7</v>
      </c>
      <c r="F17" s="188">
        <f>SUM(F8:F16)</f>
        <v>2</v>
      </c>
      <c r="G17" s="187">
        <f>SUM(G8:G16)</f>
        <v>9</v>
      </c>
      <c r="H17" s="68">
        <f>AVERAGE(H8:H16)</f>
        <v>0.7777777777777778</v>
      </c>
      <c r="I17" s="185">
        <f>AVERAGE(I8:I16)</f>
        <v>33966.666666666664</v>
      </c>
      <c r="J17" s="185">
        <f>AVERAGE(J8:J16)</f>
        <v>7022.222222222223</v>
      </c>
      <c r="K17" s="189">
        <f>AVERAGE(K8:K16)</f>
        <v>30900</v>
      </c>
      <c r="L17" s="190">
        <f>AVERAGE(L8:L16)</f>
        <v>33966.666666666664</v>
      </c>
    </row>
    <row r="18" spans="1:12" ht="13.5">
      <c r="A18" s="43"/>
      <c r="J18" s="69"/>
      <c r="K18" s="70" t="s">
        <v>19</v>
      </c>
      <c r="L18" s="70" t="s">
        <v>20</v>
      </c>
    </row>
    <row r="19" ht="13.5">
      <c r="A19" s="43"/>
    </row>
    <row r="23" spans="1:12" ht="24.75" customHeight="1">
      <c r="A23" s="250"/>
      <c r="B23" s="295"/>
      <c r="C23" s="295"/>
      <c r="D23" s="295"/>
      <c r="E23" s="250"/>
      <c r="F23" s="295"/>
      <c r="G23" s="295"/>
      <c r="H23" s="250"/>
      <c r="I23" s="252"/>
      <c r="J23" s="252"/>
      <c r="K23" s="252"/>
      <c r="L23" s="252"/>
    </row>
    <row r="24" spans="1:12" ht="24.75" customHeight="1">
      <c r="A24" s="35"/>
      <c r="B24" s="282"/>
      <c r="C24" s="282"/>
      <c r="D24" s="282"/>
      <c r="E24" s="247"/>
      <c r="F24" s="283"/>
      <c r="G24" s="283"/>
      <c r="H24" s="35"/>
      <c r="I24" s="35"/>
      <c r="J24" s="252"/>
      <c r="K24" s="252"/>
      <c r="L24" s="252"/>
    </row>
    <row r="25" spans="1:12" ht="24.75" customHeight="1">
      <c r="A25" s="35"/>
      <c r="B25" s="284"/>
      <c r="C25" s="284"/>
      <c r="D25" s="284"/>
      <c r="E25" s="247"/>
      <c r="F25" s="253"/>
      <c r="G25" s="40"/>
      <c r="H25" s="248"/>
      <c r="I25" s="249"/>
      <c r="J25" s="252"/>
      <c r="K25" s="97"/>
      <c r="L25" s="252"/>
    </row>
    <row r="26" spans="1:13" ht="13.5" customHeight="1">
      <c r="A26" s="35"/>
      <c r="B26" s="40"/>
      <c r="C26" s="40"/>
      <c r="D26" s="40"/>
      <c r="E26" s="247"/>
      <c r="F26" s="251"/>
      <c r="G26" s="40"/>
      <c r="H26" s="248"/>
      <c r="I26" s="249"/>
      <c r="J26" s="250"/>
      <c r="K26" s="250"/>
      <c r="L26" s="250"/>
      <c r="M26" s="76"/>
    </row>
    <row r="27" spans="1:12" ht="13.5" customHeight="1">
      <c r="A27" s="35"/>
      <c r="B27" s="40"/>
      <c r="C27" s="40"/>
      <c r="D27" s="254"/>
      <c r="E27" s="247"/>
      <c r="F27" s="253"/>
      <c r="G27" s="40"/>
      <c r="H27" s="248"/>
      <c r="I27" s="249"/>
      <c r="J27" s="250"/>
      <c r="K27" s="250"/>
      <c r="L27" s="250"/>
    </row>
    <row r="28" spans="1:12" ht="24.75" customHeight="1">
      <c r="A28" s="255"/>
      <c r="B28" s="251"/>
      <c r="C28" s="251"/>
      <c r="D28" s="40"/>
      <c r="E28" s="251"/>
      <c r="F28" s="251"/>
      <c r="G28" s="40"/>
      <c r="H28" s="35"/>
      <c r="I28" s="35"/>
      <c r="J28" s="252"/>
      <c r="K28" s="252"/>
      <c r="L28" s="250"/>
    </row>
    <row r="29" spans="1:12" ht="24.75" customHeight="1">
      <c r="A29" s="256"/>
      <c r="B29" s="257"/>
      <c r="C29" s="258"/>
      <c r="D29" s="257"/>
      <c r="E29" s="259"/>
      <c r="F29" s="258"/>
      <c r="G29" s="259"/>
      <c r="H29" s="257"/>
      <c r="I29" s="260"/>
      <c r="J29" s="261"/>
      <c r="K29" s="258"/>
      <c r="L29" s="258"/>
    </row>
    <row r="30" spans="1:12" ht="24.75" customHeight="1">
      <c r="A30" s="262"/>
      <c r="B30" s="263"/>
      <c r="C30" s="263"/>
      <c r="D30" s="264"/>
      <c r="E30" s="265"/>
      <c r="F30" s="266"/>
      <c r="G30" s="265"/>
      <c r="H30" s="267"/>
      <c r="I30" s="268"/>
      <c r="J30" s="268"/>
      <c r="K30" s="269"/>
      <c r="L30" s="269"/>
    </row>
    <row r="31" spans="1:12" ht="24.75" customHeight="1">
      <c r="A31" s="262"/>
      <c r="B31" s="270"/>
      <c r="C31" s="270"/>
      <c r="D31" s="264"/>
      <c r="E31" s="271"/>
      <c r="F31" s="271"/>
      <c r="G31" s="265"/>
      <c r="H31" s="267"/>
      <c r="I31" s="268"/>
      <c r="J31" s="268"/>
      <c r="K31" s="269"/>
      <c r="L31" s="269"/>
    </row>
    <row r="32" spans="1:12" ht="24.75" customHeight="1">
      <c r="A32" s="262"/>
      <c r="B32" s="270"/>
      <c r="C32" s="270"/>
      <c r="D32" s="264"/>
      <c r="E32" s="271"/>
      <c r="F32" s="271"/>
      <c r="G32" s="265"/>
      <c r="H32" s="267"/>
      <c r="I32" s="268"/>
      <c r="J32" s="268"/>
      <c r="K32" s="269"/>
      <c r="L32" s="269"/>
    </row>
    <row r="33" spans="1:12" ht="24.75" customHeight="1">
      <c r="A33" s="262"/>
      <c r="B33" s="270"/>
      <c r="C33" s="270"/>
      <c r="D33" s="264"/>
      <c r="E33" s="271"/>
      <c r="F33" s="271"/>
      <c r="G33" s="265"/>
      <c r="H33" s="267"/>
      <c r="I33" s="268"/>
      <c r="J33" s="268"/>
      <c r="K33" s="269"/>
      <c r="L33" s="269"/>
    </row>
    <row r="34" spans="1:12" ht="24.75" customHeight="1">
      <c r="A34" s="262"/>
      <c r="B34" s="270"/>
      <c r="C34" s="263"/>
      <c r="D34" s="264"/>
      <c r="E34" s="271"/>
      <c r="F34" s="271"/>
      <c r="G34" s="265"/>
      <c r="H34" s="267"/>
      <c r="I34" s="268"/>
      <c r="J34" s="268"/>
      <c r="K34" s="269"/>
      <c r="L34" s="269"/>
    </row>
    <row r="35" spans="1:12" ht="24.75" customHeight="1">
      <c r="A35" s="262"/>
      <c r="B35" s="270"/>
      <c r="C35" s="270"/>
      <c r="D35" s="264"/>
      <c r="E35" s="271"/>
      <c r="F35" s="271"/>
      <c r="G35" s="265"/>
      <c r="H35" s="267"/>
      <c r="I35" s="268"/>
      <c r="J35" s="268"/>
      <c r="K35" s="269"/>
      <c r="L35" s="269"/>
    </row>
    <row r="36" spans="1:12" ht="24.75" customHeight="1">
      <c r="A36" s="262"/>
      <c r="B36" s="270"/>
      <c r="C36" s="263"/>
      <c r="D36" s="264"/>
      <c r="E36" s="271"/>
      <c r="F36" s="271"/>
      <c r="G36" s="265"/>
      <c r="H36" s="267"/>
      <c r="I36" s="268"/>
      <c r="J36" s="268"/>
      <c r="K36" s="269"/>
      <c r="L36" s="269"/>
    </row>
    <row r="37" spans="1:12" ht="24.75" customHeight="1">
      <c r="A37" s="262"/>
      <c r="B37" s="270"/>
      <c r="C37" s="263"/>
      <c r="D37" s="264"/>
      <c r="E37" s="271"/>
      <c r="F37" s="271"/>
      <c r="G37" s="265"/>
      <c r="H37" s="267"/>
      <c r="I37" s="268"/>
      <c r="J37" s="268"/>
      <c r="K37" s="269"/>
      <c r="L37" s="269"/>
    </row>
    <row r="38" spans="1:12" ht="24.75" customHeight="1">
      <c r="A38" s="262"/>
      <c r="B38" s="270"/>
      <c r="C38" s="270"/>
      <c r="D38" s="264"/>
      <c r="E38" s="271"/>
      <c r="F38" s="271"/>
      <c r="G38" s="265"/>
      <c r="H38" s="267"/>
      <c r="I38" s="268"/>
      <c r="J38" s="268"/>
      <c r="K38" s="269"/>
      <c r="L38" s="269"/>
    </row>
    <row r="39" spans="1:12" ht="24.75" customHeight="1">
      <c r="A39" s="272"/>
      <c r="B39" s="273"/>
      <c r="C39" s="274"/>
      <c r="D39" s="275"/>
      <c r="E39" s="276"/>
      <c r="F39" s="277"/>
      <c r="G39" s="276"/>
      <c r="H39" s="278"/>
      <c r="I39" s="274"/>
      <c r="J39" s="274"/>
      <c r="K39" s="279"/>
      <c r="L39" s="279"/>
    </row>
    <row r="40" spans="1:12" ht="13.5" customHeight="1">
      <c r="A40" s="43"/>
      <c r="B40" s="252"/>
      <c r="C40" s="252"/>
      <c r="D40" s="252"/>
      <c r="E40" s="252"/>
      <c r="F40" s="252"/>
      <c r="G40" s="252"/>
      <c r="H40" s="252"/>
      <c r="I40" s="252"/>
      <c r="J40" s="250"/>
      <c r="K40" s="280"/>
      <c r="L40" s="280"/>
    </row>
    <row r="41" spans="1:12" ht="13.5" customHeight="1">
      <c r="A41" s="252"/>
      <c r="B41" s="252"/>
      <c r="C41" s="252"/>
      <c r="D41" s="252"/>
      <c r="E41" s="252"/>
      <c r="F41" s="252"/>
      <c r="G41" s="252"/>
      <c r="H41" s="252"/>
      <c r="I41" s="252"/>
      <c r="J41" s="252"/>
      <c r="K41" s="252"/>
      <c r="L41" s="252"/>
    </row>
  </sheetData>
  <sheetProtection/>
  <mergeCells count="10">
    <mergeCell ref="B24:D24"/>
    <mergeCell ref="F24:G24"/>
    <mergeCell ref="B25:D25"/>
    <mergeCell ref="B1:D1"/>
    <mergeCell ref="F1:G1"/>
    <mergeCell ref="B2:D2"/>
    <mergeCell ref="F2:G2"/>
    <mergeCell ref="B3:D3"/>
    <mergeCell ref="B23:D23"/>
    <mergeCell ref="F23:G23"/>
  </mergeCells>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C60"/>
  <sheetViews>
    <sheetView tabSelected="1" zoomScale="85" zoomScaleNormal="85" zoomScaleSheetLayoutView="100" zoomScalePageLayoutView="0" workbookViewId="0" topLeftCell="A31">
      <selection activeCell="Q65" sqref="Q65"/>
    </sheetView>
  </sheetViews>
  <sheetFormatPr defaultColWidth="10.00390625" defaultRowHeight="13.5" customHeight="1"/>
  <cols>
    <col min="1" max="1" width="7.875" style="100" customWidth="1"/>
    <col min="2" max="2" width="15.75390625" style="0" customWidth="1"/>
    <col min="3" max="3" width="9.875" style="0" customWidth="1"/>
    <col min="4" max="4" width="11.125" style="0" customWidth="1"/>
    <col min="5" max="5" width="13.125" style="0" bestFit="1" customWidth="1"/>
    <col min="6" max="6" width="15.625" style="0" bestFit="1" customWidth="1"/>
    <col min="7" max="7" width="13.125" style="0" bestFit="1" customWidth="1"/>
    <col min="8" max="8" width="15.625" style="0" bestFit="1" customWidth="1"/>
    <col min="9" max="9" width="13.00390625" style="0" bestFit="1" customWidth="1"/>
    <col min="10" max="10" width="14.75390625" style="0" bestFit="1" customWidth="1"/>
    <col min="11" max="12" width="10.00390625" style="0" customWidth="1"/>
    <col min="13" max="13" width="9.50390625" style="0" customWidth="1"/>
    <col min="14" max="14" width="11.00390625" style="0" customWidth="1"/>
    <col min="15" max="16" width="10.00390625" style="0" customWidth="1"/>
    <col min="17" max="17" width="143.375" style="0" bestFit="1" customWidth="1"/>
    <col min="18" max="18" width="17.625" style="0" bestFit="1" customWidth="1"/>
    <col min="19" max="20" width="10.00390625" style="0" customWidth="1"/>
    <col min="21" max="21" width="17.625" style="0" bestFit="1" customWidth="1"/>
    <col min="22" max="23" width="10.00390625" style="0" customWidth="1"/>
    <col min="24" max="24" width="17.625" style="0" bestFit="1" customWidth="1"/>
  </cols>
  <sheetData>
    <row r="1" spans="1:17" s="104" customFormat="1" ht="13.5">
      <c r="A1" s="215" t="s">
        <v>127</v>
      </c>
      <c r="B1" s="204"/>
      <c r="C1" s="204"/>
      <c r="D1" s="204"/>
      <c r="E1" s="204"/>
      <c r="F1" s="204"/>
      <c r="G1" s="205"/>
      <c r="H1" s="203"/>
      <c r="I1" s="204" t="s">
        <v>112</v>
      </c>
      <c r="J1" s="204"/>
      <c r="K1" s="204"/>
      <c r="L1" s="204"/>
      <c r="M1" s="204"/>
      <c r="N1" s="204"/>
      <c r="O1" s="205"/>
      <c r="Q1" s="217" t="s">
        <v>188</v>
      </c>
    </row>
    <row r="2" spans="1:17" s="100" customFormat="1" ht="13.5" customHeight="1">
      <c r="A2" s="211" t="s">
        <v>128</v>
      </c>
      <c r="B2" s="104"/>
      <c r="C2" s="132"/>
      <c r="D2" s="104"/>
      <c r="E2" s="104"/>
      <c r="F2" s="104"/>
      <c r="G2" s="207"/>
      <c r="H2" s="206" t="s">
        <v>91</v>
      </c>
      <c r="I2" s="104"/>
      <c r="J2" s="104"/>
      <c r="K2" s="104"/>
      <c r="L2" s="104"/>
      <c r="M2" s="104"/>
      <c r="N2" s="104"/>
      <c r="O2" s="207"/>
      <c r="Q2" s="218"/>
    </row>
    <row r="3" spans="1:29" ht="13.5" customHeight="1" thickBot="1">
      <c r="A3" s="211" t="s">
        <v>109</v>
      </c>
      <c r="B3" s="132"/>
      <c r="C3" s="132"/>
      <c r="D3" s="132"/>
      <c r="E3" s="132"/>
      <c r="F3" s="132"/>
      <c r="G3" s="208"/>
      <c r="H3" s="206" t="s">
        <v>92</v>
      </c>
      <c r="I3" s="132"/>
      <c r="J3" s="132"/>
      <c r="K3" s="132"/>
      <c r="L3" s="132"/>
      <c r="M3" s="132"/>
      <c r="N3" s="132"/>
      <c r="O3" s="208"/>
      <c r="Q3" s="219" t="s">
        <v>182</v>
      </c>
      <c r="AC3" s="104"/>
    </row>
    <row r="4" spans="1:29" ht="13.5" customHeight="1" thickBot="1">
      <c r="A4" s="211" t="s">
        <v>100</v>
      </c>
      <c r="B4" s="132"/>
      <c r="C4" s="132"/>
      <c r="D4" s="132"/>
      <c r="E4" s="132"/>
      <c r="F4" s="132"/>
      <c r="G4" s="208"/>
      <c r="H4" s="209" t="s">
        <v>93</v>
      </c>
      <c r="I4" s="132"/>
      <c r="J4" s="132"/>
      <c r="K4" s="132"/>
      <c r="L4" s="132"/>
      <c r="M4" s="132"/>
      <c r="N4" s="132"/>
      <c r="O4" s="208"/>
      <c r="Q4" s="219" t="s">
        <v>183</v>
      </c>
      <c r="X4" s="296" t="s">
        <v>42</v>
      </c>
      <c r="Y4" s="297"/>
      <c r="Z4" s="23" t="s">
        <v>43</v>
      </c>
      <c r="AA4" s="26" t="s">
        <v>44</v>
      </c>
      <c r="AC4" s="100"/>
    </row>
    <row r="5" spans="1:29" s="103" customFormat="1" ht="13.5">
      <c r="A5" s="211" t="s">
        <v>101</v>
      </c>
      <c r="B5" s="133"/>
      <c r="C5" s="133"/>
      <c r="D5" s="133"/>
      <c r="E5" s="133"/>
      <c r="F5" s="133"/>
      <c r="G5" s="210"/>
      <c r="H5" s="206" t="s">
        <v>80</v>
      </c>
      <c r="I5" s="133"/>
      <c r="J5" s="133"/>
      <c r="K5" s="133"/>
      <c r="L5" s="133"/>
      <c r="M5" s="133"/>
      <c r="N5" s="133"/>
      <c r="O5" s="210"/>
      <c r="Q5" s="220"/>
      <c r="X5" s="4"/>
      <c r="Y5" s="10"/>
      <c r="Z5" s="16"/>
      <c r="AA5" s="19"/>
      <c r="AB5"/>
      <c r="AC5"/>
    </row>
    <row r="6" spans="1:29" s="103" customFormat="1" ht="13.5">
      <c r="A6" s="211" t="s">
        <v>102</v>
      </c>
      <c r="B6" s="133"/>
      <c r="C6" s="133"/>
      <c r="D6" s="133"/>
      <c r="E6" s="133"/>
      <c r="F6" s="133"/>
      <c r="G6" s="210"/>
      <c r="H6" s="206" t="s">
        <v>81</v>
      </c>
      <c r="I6" s="133"/>
      <c r="J6" s="133"/>
      <c r="K6" s="133"/>
      <c r="L6" s="133"/>
      <c r="M6" s="133"/>
      <c r="N6" s="133"/>
      <c r="O6" s="210"/>
      <c r="Q6" s="220"/>
      <c r="X6" s="2"/>
      <c r="Y6" s="12"/>
      <c r="Z6" s="17"/>
      <c r="AA6" s="13"/>
      <c r="AB6"/>
      <c r="AC6"/>
    </row>
    <row r="7" spans="1:28" s="103" customFormat="1" ht="14.25" thickBot="1">
      <c r="A7" s="216" t="s">
        <v>111</v>
      </c>
      <c r="B7" s="213"/>
      <c r="C7" s="213"/>
      <c r="D7" s="213"/>
      <c r="E7" s="213"/>
      <c r="F7" s="213"/>
      <c r="G7" s="214"/>
      <c r="H7" s="206" t="s">
        <v>82</v>
      </c>
      <c r="I7" s="133"/>
      <c r="J7" s="133"/>
      <c r="K7" s="133"/>
      <c r="L7" s="133"/>
      <c r="M7" s="133"/>
      <c r="N7" s="133"/>
      <c r="O7" s="210"/>
      <c r="Q7" s="219" t="s">
        <v>189</v>
      </c>
      <c r="X7" s="2"/>
      <c r="Y7" s="12"/>
      <c r="Z7" s="17"/>
      <c r="AA7" s="13"/>
      <c r="AB7"/>
    </row>
    <row r="8" spans="8:28" s="103" customFormat="1" ht="13.5">
      <c r="H8" s="211"/>
      <c r="I8" s="133"/>
      <c r="J8" s="133"/>
      <c r="K8" s="133"/>
      <c r="L8" s="133"/>
      <c r="M8" s="133"/>
      <c r="N8" s="133"/>
      <c r="O8" s="210"/>
      <c r="Q8" s="221" t="s">
        <v>190</v>
      </c>
      <c r="X8" s="2"/>
      <c r="Y8" s="12"/>
      <c r="Z8" s="17"/>
      <c r="AA8" s="13"/>
      <c r="AB8"/>
    </row>
    <row r="9" spans="8:28" s="103" customFormat="1" ht="13.5">
      <c r="H9" s="206" t="s">
        <v>83</v>
      </c>
      <c r="I9" s="133"/>
      <c r="J9" s="133"/>
      <c r="K9" s="133"/>
      <c r="L9" s="133"/>
      <c r="M9" s="133"/>
      <c r="N9" s="133"/>
      <c r="O9" s="210"/>
      <c r="Q9" s="219" t="s">
        <v>184</v>
      </c>
      <c r="X9" s="2"/>
      <c r="Y9" s="12"/>
      <c r="Z9" s="17"/>
      <c r="AA9" s="13"/>
      <c r="AB9"/>
    </row>
    <row r="10" spans="8:28" s="103" customFormat="1" ht="13.5">
      <c r="H10" s="206" t="s">
        <v>84</v>
      </c>
      <c r="I10" s="133"/>
      <c r="J10" s="133"/>
      <c r="K10" s="133"/>
      <c r="L10" s="133"/>
      <c r="M10" s="133"/>
      <c r="N10" s="133"/>
      <c r="O10" s="210"/>
      <c r="Q10" s="219" t="s">
        <v>185</v>
      </c>
      <c r="X10" s="2"/>
      <c r="Y10" s="12"/>
      <c r="Z10" s="17"/>
      <c r="AA10" s="13"/>
      <c r="AB10"/>
    </row>
    <row r="11" spans="8:28" s="103" customFormat="1" ht="13.5">
      <c r="H11" s="206" t="s">
        <v>85</v>
      </c>
      <c r="I11" s="133"/>
      <c r="J11" s="133"/>
      <c r="K11" s="133"/>
      <c r="L11" s="133"/>
      <c r="M11" s="133"/>
      <c r="N11" s="133"/>
      <c r="O11" s="210"/>
      <c r="Q11" s="219" t="s">
        <v>186</v>
      </c>
      <c r="X11" s="2"/>
      <c r="Y11" s="12"/>
      <c r="Z11" s="17"/>
      <c r="AA11" s="13"/>
      <c r="AB11"/>
    </row>
    <row r="12" spans="8:28" s="103" customFormat="1" ht="13.5">
      <c r="H12" s="211"/>
      <c r="I12" s="133"/>
      <c r="J12" s="133"/>
      <c r="K12" s="133"/>
      <c r="L12" s="133"/>
      <c r="M12" s="133"/>
      <c r="N12" s="133"/>
      <c r="O12" s="210"/>
      <c r="Q12" s="219" t="s">
        <v>187</v>
      </c>
      <c r="X12" s="2"/>
      <c r="Y12" s="12"/>
      <c r="Z12" s="17"/>
      <c r="AA12" s="13"/>
      <c r="AB12"/>
    </row>
    <row r="13" spans="8:28" s="103" customFormat="1" ht="13.5">
      <c r="H13" s="206" t="s">
        <v>191</v>
      </c>
      <c r="I13" s="133"/>
      <c r="J13" s="133"/>
      <c r="K13" s="133"/>
      <c r="L13" s="133"/>
      <c r="M13" s="133"/>
      <c r="N13" s="133"/>
      <c r="O13" s="210"/>
      <c r="Q13" s="222"/>
      <c r="X13" s="2"/>
      <c r="Y13" s="12"/>
      <c r="Z13" s="17"/>
      <c r="AA13" s="13"/>
      <c r="AB13"/>
    </row>
    <row r="14" spans="8:28" s="103" customFormat="1" ht="14.25" thickBot="1">
      <c r="H14" s="209" t="s">
        <v>116</v>
      </c>
      <c r="I14" s="133"/>
      <c r="J14" s="133"/>
      <c r="K14" s="133"/>
      <c r="L14" s="133"/>
      <c r="M14" s="133"/>
      <c r="N14" s="133"/>
      <c r="O14" s="210"/>
      <c r="Q14" s="223" t="s">
        <v>178</v>
      </c>
      <c r="X14" s="2"/>
      <c r="Y14" s="12"/>
      <c r="Z14" s="17"/>
      <c r="AA14" s="13"/>
      <c r="AB14"/>
    </row>
    <row r="15" spans="2:28" s="103" customFormat="1" ht="14.25" thickBot="1">
      <c r="B15" s="298" t="s">
        <v>41</v>
      </c>
      <c r="C15" s="299"/>
      <c r="H15" s="206" t="s">
        <v>86</v>
      </c>
      <c r="I15" s="133"/>
      <c r="J15" s="133"/>
      <c r="K15" s="133"/>
      <c r="L15" s="133"/>
      <c r="M15" s="133"/>
      <c r="N15" s="133"/>
      <c r="O15" s="210"/>
      <c r="Q15" s="223" t="s">
        <v>179</v>
      </c>
      <c r="X15" s="4"/>
      <c r="Y15" s="10"/>
      <c r="Z15" s="16"/>
      <c r="AA15" s="11"/>
      <c r="AB15"/>
    </row>
    <row r="16" spans="2:28" s="103" customFormat="1" ht="14.25" thickBot="1">
      <c r="B16" s="4" t="s">
        <v>45</v>
      </c>
      <c r="C16" s="281" t="s">
        <v>219</v>
      </c>
      <c r="H16" s="212" t="s">
        <v>87</v>
      </c>
      <c r="I16" s="213"/>
      <c r="J16" s="213"/>
      <c r="K16" s="213"/>
      <c r="L16" s="213"/>
      <c r="M16" s="213"/>
      <c r="N16" s="213"/>
      <c r="O16" s="214"/>
      <c r="Q16" s="219" t="s">
        <v>180</v>
      </c>
      <c r="X16" s="2"/>
      <c r="Y16" s="12"/>
      <c r="Z16" s="17"/>
      <c r="AA16" s="13"/>
      <c r="AB16"/>
    </row>
    <row r="17" spans="2:29" ht="14.25" thickBot="1">
      <c r="B17" s="2" t="s">
        <v>46</v>
      </c>
      <c r="C17" s="1">
        <v>13</v>
      </c>
      <c r="Q17" s="224" t="s">
        <v>181</v>
      </c>
      <c r="X17" s="2"/>
      <c r="Y17" s="12"/>
      <c r="Z17" s="17"/>
      <c r="AA17" s="13"/>
      <c r="AC17" s="103"/>
    </row>
    <row r="18" spans="2:29" ht="13.5">
      <c r="B18" s="2" t="s">
        <v>47</v>
      </c>
      <c r="C18" s="1">
        <v>7</v>
      </c>
      <c r="X18" s="2"/>
      <c r="Y18" s="12"/>
      <c r="Z18" s="17"/>
      <c r="AA18" s="13"/>
      <c r="AC18" s="103"/>
    </row>
    <row r="19" spans="2:27" ht="13.5">
      <c r="B19" s="2" t="s">
        <v>48</v>
      </c>
      <c r="C19" s="1">
        <v>21</v>
      </c>
      <c r="X19" s="2"/>
      <c r="Y19" s="12"/>
      <c r="Z19" s="17"/>
      <c r="AA19" s="13"/>
    </row>
    <row r="20" spans="2:27" ht="13.5">
      <c r="B20" s="2" t="s">
        <v>49</v>
      </c>
      <c r="C20" s="1">
        <v>18</v>
      </c>
      <c r="D20" s="118"/>
      <c r="E20" s="103"/>
      <c r="H20" s="103"/>
      <c r="I20" s="103"/>
      <c r="K20" s="103"/>
      <c r="L20" s="103"/>
      <c r="M20" s="103"/>
      <c r="N20" s="103"/>
      <c r="O20" s="103"/>
      <c r="P20" s="103"/>
      <c r="Q20" s="103"/>
      <c r="X20" s="2"/>
      <c r="Y20" s="12"/>
      <c r="Z20" s="17"/>
      <c r="AA20" s="13"/>
    </row>
    <row r="21" spans="2:27" ht="13.5">
      <c r="B21" s="2" t="s">
        <v>50</v>
      </c>
      <c r="C21" s="164">
        <v>2</v>
      </c>
      <c r="X21" s="2"/>
      <c r="Y21" s="12"/>
      <c r="Z21" s="17"/>
      <c r="AA21" s="13"/>
    </row>
    <row r="22" spans="2:27" ht="13.5">
      <c r="B22" s="2" t="s">
        <v>51</v>
      </c>
      <c r="C22" s="1">
        <v>1</v>
      </c>
      <c r="X22" s="2"/>
      <c r="Y22" s="12"/>
      <c r="Z22" s="17"/>
      <c r="AA22" s="13"/>
    </row>
    <row r="23" spans="2:27" ht="14.25" thickBot="1">
      <c r="B23" s="6" t="s">
        <v>52</v>
      </c>
      <c r="C23" s="7">
        <v>0</v>
      </c>
      <c r="X23" s="3"/>
      <c r="Y23" s="14"/>
      <c r="Z23" s="18"/>
      <c r="AA23" s="15"/>
    </row>
    <row r="24" spans="2:27" ht="14.25" thickBot="1">
      <c r="B24" s="2" t="s">
        <v>53</v>
      </c>
      <c r="C24" s="165">
        <v>1124100</v>
      </c>
      <c r="X24" s="33" t="s">
        <v>40</v>
      </c>
      <c r="Y24" s="34">
        <f>SUM(Y5:Y23)</f>
        <v>0</v>
      </c>
      <c r="Z24" s="34">
        <f>SUM(Z5:Z23)</f>
        <v>0</v>
      </c>
      <c r="AA24" s="34">
        <f>SUM(AA5:AA23)</f>
        <v>0</v>
      </c>
    </row>
    <row r="25" spans="2:3" ht="13.5">
      <c r="B25" s="2" t="s">
        <v>54</v>
      </c>
      <c r="C25" s="166">
        <v>104700</v>
      </c>
    </row>
    <row r="26" spans="2:3" s="172" customFormat="1" ht="13.5" customHeight="1" thickBot="1">
      <c r="B26" s="2" t="s">
        <v>55</v>
      </c>
      <c r="C26" s="165">
        <v>1124100</v>
      </c>
    </row>
    <row r="27" spans="2:28" ht="13.5" customHeight="1" thickBot="1">
      <c r="B27" s="2" t="s">
        <v>15</v>
      </c>
      <c r="C27" s="8">
        <v>62444</v>
      </c>
      <c r="X27" s="102" t="s">
        <v>59</v>
      </c>
      <c r="Y27" s="23"/>
      <c r="Z27" s="23" t="s">
        <v>43</v>
      </c>
      <c r="AA27" s="24" t="s">
        <v>44</v>
      </c>
      <c r="AB27" s="25" t="s">
        <v>60</v>
      </c>
    </row>
    <row r="28" spans="2:28" ht="13.5" customHeight="1">
      <c r="B28" s="2" t="s">
        <v>16</v>
      </c>
      <c r="C28" s="8">
        <v>52350</v>
      </c>
      <c r="X28" s="4" t="s">
        <v>61</v>
      </c>
      <c r="Y28" s="10">
        <v>0</v>
      </c>
      <c r="Z28" s="16">
        <v>0</v>
      </c>
      <c r="AA28" s="20">
        <v>0</v>
      </c>
      <c r="AB28" s="21">
        <v>0</v>
      </c>
    </row>
    <row r="29" spans="2:28" ht="13.5">
      <c r="B29" s="2" t="s">
        <v>56</v>
      </c>
      <c r="C29" s="1">
        <v>10</v>
      </c>
      <c r="X29" s="2" t="s">
        <v>62</v>
      </c>
      <c r="Y29" s="12">
        <v>0</v>
      </c>
      <c r="Z29" s="12">
        <v>0</v>
      </c>
      <c r="AA29" s="17">
        <v>0</v>
      </c>
      <c r="AB29" s="22">
        <v>0</v>
      </c>
    </row>
    <row r="30" spans="2:28" ht="13.5">
      <c r="B30" s="2" t="s">
        <v>57</v>
      </c>
      <c r="C30" s="1">
        <v>0</v>
      </c>
      <c r="X30" s="2" t="s">
        <v>63</v>
      </c>
      <c r="Y30" s="12">
        <v>0</v>
      </c>
      <c r="Z30" s="12">
        <v>0</v>
      </c>
      <c r="AA30" s="17">
        <v>0</v>
      </c>
      <c r="AB30" s="22">
        <v>0</v>
      </c>
    </row>
    <row r="31" spans="2:28" s="172" customFormat="1" ht="13.5">
      <c r="B31" s="2" t="s">
        <v>58</v>
      </c>
      <c r="C31" s="9">
        <v>123</v>
      </c>
      <c r="X31" s="2" t="s">
        <v>64</v>
      </c>
      <c r="Y31" s="12">
        <v>0</v>
      </c>
      <c r="Z31" s="12">
        <v>0</v>
      </c>
      <c r="AA31" s="17">
        <v>0</v>
      </c>
      <c r="AB31" s="22">
        <v>0</v>
      </c>
    </row>
    <row r="32" spans="2:28" ht="13.5" customHeight="1" thickBot="1">
      <c r="B32" s="3" t="s">
        <v>14</v>
      </c>
      <c r="C32" s="5">
        <v>0.85</v>
      </c>
      <c r="X32" s="28" t="s">
        <v>65</v>
      </c>
      <c r="Y32" s="29">
        <v>0</v>
      </c>
      <c r="Z32" s="29">
        <v>0</v>
      </c>
      <c r="AA32" s="30">
        <v>0</v>
      </c>
      <c r="AB32" s="31">
        <v>0</v>
      </c>
    </row>
    <row r="33" spans="24:28" ht="13.5" customHeight="1" thickBot="1">
      <c r="X33" s="27" t="s">
        <v>40</v>
      </c>
      <c r="Y33" s="27"/>
      <c r="Z33" s="27"/>
      <c r="AA33" s="32"/>
      <c r="AB33" s="98">
        <f>SUM(AB28:AB32)</f>
        <v>0</v>
      </c>
    </row>
    <row r="36" spans="1:10" ht="14.25" thickBot="1">
      <c r="A36" s="99" t="s">
        <v>220</v>
      </c>
      <c r="J36" s="118" t="s">
        <v>110</v>
      </c>
    </row>
    <row r="37" spans="1:17" ht="14.25" thickBot="1">
      <c r="A37" s="227"/>
      <c r="B37" s="228" t="s">
        <v>21</v>
      </c>
      <c r="C37" s="228" t="s">
        <v>22</v>
      </c>
      <c r="D37" s="229" t="s">
        <v>175</v>
      </c>
      <c r="E37" s="228" t="s">
        <v>24</v>
      </c>
      <c r="F37" s="228" t="s">
        <v>25</v>
      </c>
      <c r="G37" s="228" t="s">
        <v>26</v>
      </c>
      <c r="H37" s="228" t="s">
        <v>27</v>
      </c>
      <c r="I37" s="228" t="s">
        <v>28</v>
      </c>
      <c r="J37" s="228" t="s">
        <v>29</v>
      </c>
      <c r="K37" s="228" t="s">
        <v>30</v>
      </c>
      <c r="L37" s="228" t="s">
        <v>31</v>
      </c>
      <c r="M37" s="228" t="s">
        <v>32</v>
      </c>
      <c r="N37" s="228" t="s">
        <v>33</v>
      </c>
      <c r="O37" s="228" t="s">
        <v>108</v>
      </c>
      <c r="P37" s="229" t="s">
        <v>152</v>
      </c>
      <c r="Q37" s="230" t="s">
        <v>113</v>
      </c>
    </row>
    <row r="38" spans="1:17" ht="14.25" thickBot="1">
      <c r="A38" s="231"/>
      <c r="B38" s="128"/>
      <c r="C38" s="128"/>
      <c r="D38" s="127" t="s">
        <v>176</v>
      </c>
      <c r="E38" s="128"/>
      <c r="F38" s="128"/>
      <c r="G38" s="128"/>
      <c r="H38" s="128"/>
      <c r="I38" s="128"/>
      <c r="J38" s="128"/>
      <c r="K38" s="128"/>
      <c r="L38" s="129"/>
      <c r="M38" s="129"/>
      <c r="N38" s="128"/>
      <c r="O38" s="194"/>
      <c r="P38" s="200">
        <v>1000000</v>
      </c>
      <c r="Q38" s="232"/>
    </row>
    <row r="39" spans="1:17" ht="13.5" customHeight="1">
      <c r="A39" s="233">
        <v>1</v>
      </c>
      <c r="B39" s="121" t="s">
        <v>90</v>
      </c>
      <c r="C39" s="121" t="s">
        <v>79</v>
      </c>
      <c r="D39" s="191">
        <v>50000</v>
      </c>
      <c r="E39" s="121" t="s">
        <v>122</v>
      </c>
      <c r="F39" s="131" t="s">
        <v>130</v>
      </c>
      <c r="G39" s="149">
        <v>135.64</v>
      </c>
      <c r="H39" s="131" t="s">
        <v>143</v>
      </c>
      <c r="I39" s="149">
        <v>133.96</v>
      </c>
      <c r="J39" s="124" t="s">
        <v>89</v>
      </c>
      <c r="K39" s="124" t="s">
        <v>39</v>
      </c>
      <c r="L39" s="160">
        <f>SUM(G39-I39)*100</f>
        <v>167.99999999999784</v>
      </c>
      <c r="M39" s="125"/>
      <c r="N39" s="126">
        <f>SUM(L39*D39)/100</f>
        <v>83999.99999999892</v>
      </c>
      <c r="O39" s="195">
        <f>SUM(N39)</f>
        <v>83999.99999999892</v>
      </c>
      <c r="P39" s="198">
        <f>SUM(P38+N39)</f>
        <v>1083999.9999999988</v>
      </c>
      <c r="Q39" s="234"/>
    </row>
    <row r="40" spans="1:17" ht="13.5" customHeight="1">
      <c r="A40" s="235">
        <v>2</v>
      </c>
      <c r="B40" s="167" t="s">
        <v>90</v>
      </c>
      <c r="C40" s="167" t="s">
        <v>103</v>
      </c>
      <c r="D40" s="193">
        <v>100000</v>
      </c>
      <c r="E40" s="167" t="s">
        <v>124</v>
      </c>
      <c r="F40" s="169" t="s">
        <v>134</v>
      </c>
      <c r="G40" s="150">
        <v>134.23</v>
      </c>
      <c r="H40" s="169" t="s">
        <v>135</v>
      </c>
      <c r="I40" s="150">
        <v>134.23</v>
      </c>
      <c r="J40" s="246" t="s">
        <v>132</v>
      </c>
      <c r="K40" s="175" t="s">
        <v>133</v>
      </c>
      <c r="L40" s="161">
        <f>SUM(G40-I40)*100</f>
        <v>0</v>
      </c>
      <c r="M40" s="170"/>
      <c r="N40" s="174">
        <v>0</v>
      </c>
      <c r="O40" s="197">
        <f aca="true" t="shared" si="0" ref="O40:O47">SUM(O39+N40)</f>
        <v>83999.99999999892</v>
      </c>
      <c r="P40" s="199">
        <f aca="true" t="shared" si="1" ref="P40:P47">SUM(P39+N40)</f>
        <v>1083999.9999999988</v>
      </c>
      <c r="Q40" s="236" t="s">
        <v>136</v>
      </c>
    </row>
    <row r="41" spans="1:17" ht="13.5" customHeight="1">
      <c r="A41" s="233">
        <v>3</v>
      </c>
      <c r="B41" s="121" t="s">
        <v>90</v>
      </c>
      <c r="C41" s="121" t="s">
        <v>103</v>
      </c>
      <c r="D41" s="191">
        <v>60000</v>
      </c>
      <c r="E41" s="122" t="s">
        <v>123</v>
      </c>
      <c r="F41" s="124" t="s">
        <v>138</v>
      </c>
      <c r="G41" s="149">
        <v>135.16</v>
      </c>
      <c r="H41" s="124" t="s">
        <v>139</v>
      </c>
      <c r="I41" s="149">
        <v>135.86</v>
      </c>
      <c r="J41" s="124" t="s">
        <v>89</v>
      </c>
      <c r="K41" s="124" t="s">
        <v>142</v>
      </c>
      <c r="L41" s="160">
        <v>70</v>
      </c>
      <c r="M41" s="125"/>
      <c r="N41" s="126">
        <f>SUM(L41*D41)/100</f>
        <v>42000</v>
      </c>
      <c r="O41" s="195">
        <f t="shared" si="0"/>
        <v>125999.99999999892</v>
      </c>
      <c r="P41" s="198">
        <f t="shared" si="1"/>
        <v>1125999.9999999988</v>
      </c>
      <c r="Q41" s="236" t="s">
        <v>137</v>
      </c>
    </row>
    <row r="42" spans="1:17" ht="13.5" customHeight="1">
      <c r="A42" s="237">
        <v>4</v>
      </c>
      <c r="B42" s="121" t="s">
        <v>90</v>
      </c>
      <c r="C42" s="107" t="s">
        <v>103</v>
      </c>
      <c r="D42" s="192">
        <v>60000</v>
      </c>
      <c r="E42" s="110" t="s">
        <v>123</v>
      </c>
      <c r="F42" s="153" t="s">
        <v>140</v>
      </c>
      <c r="G42" s="150">
        <v>136.25</v>
      </c>
      <c r="H42" s="111" t="s">
        <v>141</v>
      </c>
      <c r="I42" s="150">
        <v>137.09</v>
      </c>
      <c r="J42" s="124" t="s">
        <v>89</v>
      </c>
      <c r="K42" s="111" t="s">
        <v>142</v>
      </c>
      <c r="L42" s="160">
        <v>84</v>
      </c>
      <c r="M42" s="112"/>
      <c r="N42" s="126">
        <f aca="true" t="shared" si="2" ref="N42:N47">SUM(L42*D42)/100</f>
        <v>50400</v>
      </c>
      <c r="O42" s="196">
        <f t="shared" si="0"/>
        <v>176399.99999999892</v>
      </c>
      <c r="P42" s="198">
        <f t="shared" si="1"/>
        <v>1176399.9999999988</v>
      </c>
      <c r="Q42" s="232"/>
    </row>
    <row r="43" spans="1:17" ht="13.5" customHeight="1">
      <c r="A43" s="237">
        <v>5</v>
      </c>
      <c r="B43" s="121" t="s">
        <v>90</v>
      </c>
      <c r="C43" s="107" t="s">
        <v>103</v>
      </c>
      <c r="D43" s="192">
        <v>100000</v>
      </c>
      <c r="E43" s="110" t="s">
        <v>123</v>
      </c>
      <c r="F43" s="111" t="s">
        <v>144</v>
      </c>
      <c r="G43" s="150">
        <v>138.15</v>
      </c>
      <c r="H43" s="111" t="s">
        <v>145</v>
      </c>
      <c r="I43" s="150">
        <v>139</v>
      </c>
      <c r="J43" s="124" t="s">
        <v>89</v>
      </c>
      <c r="K43" s="111" t="s">
        <v>142</v>
      </c>
      <c r="L43" s="160">
        <v>85</v>
      </c>
      <c r="M43" s="112"/>
      <c r="N43" s="126">
        <f t="shared" si="2"/>
        <v>85000</v>
      </c>
      <c r="O43" s="196">
        <f t="shared" si="0"/>
        <v>261399.99999999892</v>
      </c>
      <c r="P43" s="198">
        <f t="shared" si="1"/>
        <v>1261399.9999999988</v>
      </c>
      <c r="Q43" s="236"/>
    </row>
    <row r="44" spans="1:17" ht="13.5" customHeight="1">
      <c r="A44" s="237">
        <v>6</v>
      </c>
      <c r="B44" s="121" t="s">
        <v>90</v>
      </c>
      <c r="C44" s="107" t="s">
        <v>103</v>
      </c>
      <c r="D44" s="192">
        <v>60000</v>
      </c>
      <c r="E44" s="110" t="s">
        <v>123</v>
      </c>
      <c r="F44" s="111" t="s">
        <v>148</v>
      </c>
      <c r="G44" s="151">
        <v>139.3</v>
      </c>
      <c r="H44" s="111" t="s">
        <v>149</v>
      </c>
      <c r="I44" s="151">
        <v>140.53</v>
      </c>
      <c r="J44" s="124" t="s">
        <v>89</v>
      </c>
      <c r="K44" s="111" t="s">
        <v>142</v>
      </c>
      <c r="L44" s="160">
        <v>123</v>
      </c>
      <c r="M44" s="132"/>
      <c r="N44" s="126">
        <f t="shared" si="2"/>
        <v>73800</v>
      </c>
      <c r="O44" s="196">
        <f t="shared" si="0"/>
        <v>335199.99999999895</v>
      </c>
      <c r="P44" s="198">
        <f t="shared" si="1"/>
        <v>1335199.9999999988</v>
      </c>
      <c r="Q44" s="236"/>
    </row>
    <row r="45" spans="1:17" ht="13.5" customHeight="1">
      <c r="A45" s="235">
        <v>7</v>
      </c>
      <c r="B45" s="168" t="s">
        <v>90</v>
      </c>
      <c r="C45" s="107" t="s">
        <v>103</v>
      </c>
      <c r="D45" s="193">
        <v>110000</v>
      </c>
      <c r="E45" s="173" t="s">
        <v>123</v>
      </c>
      <c r="F45" s="169" t="s">
        <v>150</v>
      </c>
      <c r="G45" s="151">
        <v>138.3</v>
      </c>
      <c r="H45" s="111" t="s">
        <v>151</v>
      </c>
      <c r="I45" s="151">
        <v>138.54</v>
      </c>
      <c r="J45" s="124" t="s">
        <v>89</v>
      </c>
      <c r="K45" s="111" t="s">
        <v>142</v>
      </c>
      <c r="L45" s="160">
        <v>24</v>
      </c>
      <c r="M45" s="170"/>
      <c r="N45" s="126">
        <f t="shared" si="2"/>
        <v>26400</v>
      </c>
      <c r="O45" s="197">
        <f t="shared" si="0"/>
        <v>361599.99999999895</v>
      </c>
      <c r="P45" s="198">
        <f>SUM(P44+N45)</f>
        <v>1361599.9999999988</v>
      </c>
      <c r="Q45" s="208"/>
    </row>
    <row r="46" spans="1:17" ht="13.5" customHeight="1">
      <c r="A46" s="237">
        <v>8</v>
      </c>
      <c r="B46" s="121" t="s">
        <v>90</v>
      </c>
      <c r="C46" s="107" t="s">
        <v>103</v>
      </c>
      <c r="D46" s="192">
        <v>80000</v>
      </c>
      <c r="E46" s="110" t="s">
        <v>123</v>
      </c>
      <c r="F46" s="111" t="s">
        <v>153</v>
      </c>
      <c r="G46" s="151">
        <v>135.8</v>
      </c>
      <c r="H46" s="111" t="s">
        <v>154</v>
      </c>
      <c r="I46" s="151">
        <v>135.96</v>
      </c>
      <c r="J46" s="124" t="s">
        <v>89</v>
      </c>
      <c r="K46" s="111" t="s">
        <v>142</v>
      </c>
      <c r="L46" s="160">
        <v>16</v>
      </c>
      <c r="M46" s="108"/>
      <c r="N46" s="126">
        <f t="shared" si="2"/>
        <v>12800</v>
      </c>
      <c r="O46" s="196">
        <f t="shared" si="0"/>
        <v>374399.99999999895</v>
      </c>
      <c r="P46" s="198">
        <f t="shared" si="1"/>
        <v>1374399.9999999988</v>
      </c>
      <c r="Q46" s="236" t="s">
        <v>177</v>
      </c>
    </row>
    <row r="47" spans="1:17" ht="13.5" customHeight="1">
      <c r="A47" s="237">
        <v>9</v>
      </c>
      <c r="B47" s="121" t="s">
        <v>90</v>
      </c>
      <c r="C47" s="107" t="s">
        <v>79</v>
      </c>
      <c r="D47" s="192">
        <v>140000</v>
      </c>
      <c r="E47" s="110" t="s">
        <v>123</v>
      </c>
      <c r="F47" s="111" t="s">
        <v>156</v>
      </c>
      <c r="G47" s="151">
        <v>135.58</v>
      </c>
      <c r="H47" s="111" t="s">
        <v>155</v>
      </c>
      <c r="I47" s="151">
        <v>135.24</v>
      </c>
      <c r="J47" s="124" t="s">
        <v>89</v>
      </c>
      <c r="K47" s="111" t="s">
        <v>142</v>
      </c>
      <c r="L47" s="160">
        <f>SUM(G47-I47)*100</f>
        <v>34.00000000000034</v>
      </c>
      <c r="M47" s="108"/>
      <c r="N47" s="126">
        <f t="shared" si="2"/>
        <v>47600.00000000047</v>
      </c>
      <c r="O47" s="196">
        <f t="shared" si="0"/>
        <v>421999.9999999994</v>
      </c>
      <c r="P47" s="198">
        <f t="shared" si="1"/>
        <v>1421999.9999999993</v>
      </c>
      <c r="Q47" s="236"/>
    </row>
    <row r="48" spans="1:17" ht="13.5" customHeight="1">
      <c r="A48" s="237">
        <v>10</v>
      </c>
      <c r="B48" s="121" t="s">
        <v>90</v>
      </c>
      <c r="C48" s="107" t="s">
        <v>79</v>
      </c>
      <c r="D48" s="192">
        <v>120000</v>
      </c>
      <c r="E48" s="110" t="s">
        <v>123</v>
      </c>
      <c r="F48" s="111" t="s">
        <v>158</v>
      </c>
      <c r="G48" s="151">
        <v>134.97</v>
      </c>
      <c r="H48" s="111" t="s">
        <v>159</v>
      </c>
      <c r="I48" s="151">
        <v>134.52</v>
      </c>
      <c r="J48" s="124" t="s">
        <v>89</v>
      </c>
      <c r="K48" s="111" t="s">
        <v>142</v>
      </c>
      <c r="L48" s="160">
        <f>SUM(G48-I48)*100</f>
        <v>44.99999999999886</v>
      </c>
      <c r="M48" s="108"/>
      <c r="N48" s="126">
        <f>SUM(L48*D48)/100</f>
        <v>53999.99999999864</v>
      </c>
      <c r="O48" s="196">
        <f aca="true" t="shared" si="3" ref="O48:O57">SUM(O47+N48)</f>
        <v>475999.9999999981</v>
      </c>
      <c r="P48" s="198">
        <f aca="true" t="shared" si="4" ref="P48:P57">SUM(P47+N48)</f>
        <v>1475999.999999998</v>
      </c>
      <c r="Q48" s="236" t="s">
        <v>157</v>
      </c>
    </row>
    <row r="49" spans="1:17" ht="13.5" customHeight="1">
      <c r="A49" s="235">
        <v>11</v>
      </c>
      <c r="B49" s="168" t="s">
        <v>90</v>
      </c>
      <c r="C49" s="167" t="s">
        <v>103</v>
      </c>
      <c r="D49" s="193">
        <v>120000</v>
      </c>
      <c r="E49" s="173" t="s">
        <v>123</v>
      </c>
      <c r="F49" s="169" t="s">
        <v>161</v>
      </c>
      <c r="G49" s="151">
        <v>132.2</v>
      </c>
      <c r="H49" s="169" t="s">
        <v>162</v>
      </c>
      <c r="I49" s="151">
        <v>131.87</v>
      </c>
      <c r="J49" s="201" t="s">
        <v>160</v>
      </c>
      <c r="K49" s="114" t="s">
        <v>104</v>
      </c>
      <c r="L49" s="160"/>
      <c r="M49" s="226">
        <v>-33</v>
      </c>
      <c r="N49" s="171">
        <v>-39600</v>
      </c>
      <c r="O49" s="197">
        <f t="shared" si="3"/>
        <v>436399.9999999981</v>
      </c>
      <c r="P49" s="202">
        <f t="shared" si="4"/>
        <v>1436399.999999998</v>
      </c>
      <c r="Q49" s="238" t="s">
        <v>206</v>
      </c>
    </row>
    <row r="50" spans="1:17" ht="13.5" customHeight="1">
      <c r="A50" s="237">
        <v>12</v>
      </c>
      <c r="B50" s="121" t="s">
        <v>90</v>
      </c>
      <c r="C50" s="107" t="s">
        <v>79</v>
      </c>
      <c r="D50" s="192">
        <v>90000</v>
      </c>
      <c r="E50" s="110" t="s">
        <v>123</v>
      </c>
      <c r="F50" s="111" t="s">
        <v>163</v>
      </c>
      <c r="G50" s="151">
        <v>133.54</v>
      </c>
      <c r="H50" s="111" t="s">
        <v>164</v>
      </c>
      <c r="I50" s="151">
        <v>134.27</v>
      </c>
      <c r="J50" s="124" t="s">
        <v>89</v>
      </c>
      <c r="K50" s="111" t="s">
        <v>142</v>
      </c>
      <c r="L50" s="160">
        <v>73</v>
      </c>
      <c r="M50" s="108"/>
      <c r="N50" s="126">
        <f aca="true" t="shared" si="5" ref="N50:N58">SUM(L50*D50)/100</f>
        <v>65700</v>
      </c>
      <c r="O50" s="196">
        <f t="shared" si="3"/>
        <v>502099.9999999981</v>
      </c>
      <c r="P50" s="202">
        <f t="shared" si="4"/>
        <v>1502099.999999998</v>
      </c>
      <c r="Q50" s="236"/>
    </row>
    <row r="51" spans="1:17" ht="13.5" customHeight="1">
      <c r="A51" s="237">
        <v>13</v>
      </c>
      <c r="B51" s="121" t="s">
        <v>90</v>
      </c>
      <c r="C51" s="107" t="s">
        <v>103</v>
      </c>
      <c r="D51" s="192">
        <v>100000</v>
      </c>
      <c r="E51" s="110" t="s">
        <v>123</v>
      </c>
      <c r="F51" s="111" t="s">
        <v>165</v>
      </c>
      <c r="G51" s="151">
        <v>134.09</v>
      </c>
      <c r="H51" s="111" t="s">
        <v>166</v>
      </c>
      <c r="I51" s="151">
        <v>134.42</v>
      </c>
      <c r="J51" s="124" t="s">
        <v>89</v>
      </c>
      <c r="K51" s="111" t="s">
        <v>142</v>
      </c>
      <c r="L51" s="160">
        <v>33</v>
      </c>
      <c r="M51" s="108"/>
      <c r="N51" s="126">
        <f t="shared" si="5"/>
        <v>33000</v>
      </c>
      <c r="O51" s="196">
        <f t="shared" si="3"/>
        <v>535099.9999999981</v>
      </c>
      <c r="P51" s="198">
        <f t="shared" si="4"/>
        <v>1535099.999999998</v>
      </c>
      <c r="Q51" s="236" t="s">
        <v>195</v>
      </c>
    </row>
    <row r="52" spans="1:17" ht="13.5" customHeight="1">
      <c r="A52" s="237">
        <v>14</v>
      </c>
      <c r="B52" s="121" t="s">
        <v>90</v>
      </c>
      <c r="C52" s="107" t="s">
        <v>103</v>
      </c>
      <c r="D52" s="192">
        <v>90000</v>
      </c>
      <c r="E52" s="110" t="s">
        <v>123</v>
      </c>
      <c r="F52" s="111" t="s">
        <v>167</v>
      </c>
      <c r="G52" s="151">
        <v>135.81</v>
      </c>
      <c r="H52" s="111" t="s">
        <v>168</v>
      </c>
      <c r="I52" s="151">
        <v>136.83</v>
      </c>
      <c r="J52" s="124" t="s">
        <v>89</v>
      </c>
      <c r="K52" s="111" t="s">
        <v>142</v>
      </c>
      <c r="L52" s="160">
        <v>102</v>
      </c>
      <c r="M52" s="108"/>
      <c r="N52" s="126">
        <f t="shared" si="5"/>
        <v>91800</v>
      </c>
      <c r="O52" s="196">
        <f t="shared" si="3"/>
        <v>626899.9999999981</v>
      </c>
      <c r="P52" s="198">
        <f t="shared" si="4"/>
        <v>1626899.999999998</v>
      </c>
      <c r="Q52" s="236"/>
    </row>
    <row r="53" spans="1:17" ht="13.5" customHeight="1">
      <c r="A53" s="237">
        <v>15</v>
      </c>
      <c r="B53" s="121" t="s">
        <v>90</v>
      </c>
      <c r="C53" s="107" t="s">
        <v>103</v>
      </c>
      <c r="D53" s="192">
        <v>80000</v>
      </c>
      <c r="E53" s="110" t="s">
        <v>123</v>
      </c>
      <c r="F53" s="111" t="s">
        <v>169</v>
      </c>
      <c r="G53" s="151">
        <v>137.23</v>
      </c>
      <c r="H53" s="111" t="s">
        <v>170</v>
      </c>
      <c r="I53" s="151">
        <v>138.07</v>
      </c>
      <c r="J53" s="124" t="s">
        <v>89</v>
      </c>
      <c r="K53" s="111" t="s">
        <v>142</v>
      </c>
      <c r="L53" s="160">
        <v>84</v>
      </c>
      <c r="M53" s="108"/>
      <c r="N53" s="126">
        <f t="shared" si="5"/>
        <v>67200</v>
      </c>
      <c r="O53" s="196">
        <f t="shared" si="3"/>
        <v>694099.9999999981</v>
      </c>
      <c r="P53" s="198">
        <f t="shared" si="4"/>
        <v>1694099.999999998</v>
      </c>
      <c r="Q53" s="236"/>
    </row>
    <row r="54" spans="1:17" ht="13.5" customHeight="1">
      <c r="A54" s="237">
        <v>16</v>
      </c>
      <c r="B54" s="121" t="s">
        <v>90</v>
      </c>
      <c r="C54" s="107" t="s">
        <v>79</v>
      </c>
      <c r="D54" s="192">
        <v>110000</v>
      </c>
      <c r="E54" s="110" t="s">
        <v>123</v>
      </c>
      <c r="F54" s="111" t="s">
        <v>171</v>
      </c>
      <c r="G54" s="151">
        <v>136.72</v>
      </c>
      <c r="H54" s="111" t="s">
        <v>172</v>
      </c>
      <c r="I54" s="151">
        <v>135.75</v>
      </c>
      <c r="J54" s="124" t="s">
        <v>89</v>
      </c>
      <c r="K54" s="111" t="s">
        <v>142</v>
      </c>
      <c r="L54" s="160">
        <f>SUM(G54-I54)*100</f>
        <v>96.99999999999989</v>
      </c>
      <c r="M54" s="108"/>
      <c r="N54" s="126">
        <f t="shared" si="5"/>
        <v>106699.99999999987</v>
      </c>
      <c r="O54" s="196">
        <f t="shared" si="3"/>
        <v>800799.999999998</v>
      </c>
      <c r="P54" s="198">
        <f t="shared" si="4"/>
        <v>1800799.9999999977</v>
      </c>
      <c r="Q54" s="236"/>
    </row>
    <row r="55" spans="1:17" ht="13.5" customHeight="1">
      <c r="A55" s="237">
        <v>17</v>
      </c>
      <c r="B55" s="121" t="s">
        <v>90</v>
      </c>
      <c r="C55" s="107" t="s">
        <v>79</v>
      </c>
      <c r="D55" s="192">
        <v>160000</v>
      </c>
      <c r="E55" s="110" t="s">
        <v>123</v>
      </c>
      <c r="F55" s="111" t="s">
        <v>173</v>
      </c>
      <c r="G55" s="151">
        <v>134.69</v>
      </c>
      <c r="H55" s="111" t="s">
        <v>174</v>
      </c>
      <c r="I55" s="151">
        <v>133.58</v>
      </c>
      <c r="J55" s="124" t="s">
        <v>89</v>
      </c>
      <c r="K55" s="111" t="s">
        <v>142</v>
      </c>
      <c r="L55" s="160">
        <f>SUM(G55-I55)*100</f>
        <v>110.99999999999852</v>
      </c>
      <c r="M55" s="108"/>
      <c r="N55" s="126">
        <f t="shared" si="5"/>
        <v>177599.99999999764</v>
      </c>
      <c r="O55" s="196">
        <f t="shared" si="3"/>
        <v>978399.9999999957</v>
      </c>
      <c r="P55" s="198">
        <f t="shared" si="4"/>
        <v>1978399.9999999953</v>
      </c>
      <c r="Q55" s="236"/>
    </row>
    <row r="56" spans="1:17" ht="13.5" customHeight="1">
      <c r="A56" s="237">
        <v>18</v>
      </c>
      <c r="B56" s="121" t="s">
        <v>90</v>
      </c>
      <c r="C56" s="107" t="s">
        <v>103</v>
      </c>
      <c r="D56" s="192">
        <v>170000</v>
      </c>
      <c r="E56" s="110" t="s">
        <v>123</v>
      </c>
      <c r="F56" s="111" t="s">
        <v>192</v>
      </c>
      <c r="G56" s="151">
        <v>137.1</v>
      </c>
      <c r="H56" s="111" t="s">
        <v>193</v>
      </c>
      <c r="I56" s="151">
        <v>137.44</v>
      </c>
      <c r="J56" s="124" t="s">
        <v>89</v>
      </c>
      <c r="K56" s="111" t="s">
        <v>142</v>
      </c>
      <c r="L56" s="160">
        <v>34</v>
      </c>
      <c r="M56" s="108"/>
      <c r="N56" s="126">
        <f t="shared" si="5"/>
        <v>57800</v>
      </c>
      <c r="O56" s="196">
        <f t="shared" si="3"/>
        <v>1036199.9999999957</v>
      </c>
      <c r="P56" s="202">
        <f t="shared" si="4"/>
        <v>2036199.9999999953</v>
      </c>
      <c r="Q56" s="236" t="s">
        <v>194</v>
      </c>
    </row>
    <row r="57" spans="1:17" ht="13.5" customHeight="1">
      <c r="A57" s="237">
        <v>19</v>
      </c>
      <c r="B57" s="121" t="s">
        <v>90</v>
      </c>
      <c r="C57" s="107" t="s">
        <v>79</v>
      </c>
      <c r="D57" s="192">
        <v>90000</v>
      </c>
      <c r="E57" s="110" t="s">
        <v>123</v>
      </c>
      <c r="F57" s="111" t="s">
        <v>196</v>
      </c>
      <c r="G57" s="151">
        <v>135.16</v>
      </c>
      <c r="H57" s="111" t="s">
        <v>197</v>
      </c>
      <c r="I57" s="151">
        <v>134.86</v>
      </c>
      <c r="J57" s="124" t="s">
        <v>89</v>
      </c>
      <c r="K57" s="111" t="s">
        <v>142</v>
      </c>
      <c r="L57" s="160">
        <f>SUM(G57-I57)*100</f>
        <v>29.999999999998295</v>
      </c>
      <c r="M57" s="108"/>
      <c r="N57" s="126">
        <f t="shared" si="5"/>
        <v>26999.999999998465</v>
      </c>
      <c r="O57" s="196">
        <f t="shared" si="3"/>
        <v>1063199.9999999942</v>
      </c>
      <c r="P57" s="198">
        <f t="shared" si="4"/>
        <v>2063199.9999999937</v>
      </c>
      <c r="Q57" s="236" t="s">
        <v>198</v>
      </c>
    </row>
    <row r="58" spans="1:17" ht="13.5" customHeight="1">
      <c r="A58" s="237">
        <v>20</v>
      </c>
      <c r="B58" s="121" t="s">
        <v>90</v>
      </c>
      <c r="C58" s="107" t="s">
        <v>103</v>
      </c>
      <c r="D58" s="192">
        <v>140000</v>
      </c>
      <c r="E58" s="110" t="s">
        <v>123</v>
      </c>
      <c r="F58" s="111" t="s">
        <v>199</v>
      </c>
      <c r="G58" s="151">
        <v>135.53</v>
      </c>
      <c r="H58" s="111" t="s">
        <v>200</v>
      </c>
      <c r="I58" s="151">
        <v>136.43</v>
      </c>
      <c r="J58" s="124" t="s">
        <v>89</v>
      </c>
      <c r="K58" s="111" t="s">
        <v>142</v>
      </c>
      <c r="L58" s="160">
        <v>90</v>
      </c>
      <c r="M58" s="108"/>
      <c r="N58" s="126">
        <f t="shared" si="5"/>
        <v>126000</v>
      </c>
      <c r="O58" s="196">
        <f>SUM(O57+N58)</f>
        <v>1189199.9999999942</v>
      </c>
      <c r="P58" s="198">
        <f>SUM(P57+N58)</f>
        <v>2189199.9999999935</v>
      </c>
      <c r="Q58" s="239" t="s">
        <v>201</v>
      </c>
    </row>
    <row r="59" spans="1:17" ht="13.5" customHeight="1">
      <c r="A59" s="235">
        <v>21</v>
      </c>
      <c r="B59" s="168" t="s">
        <v>90</v>
      </c>
      <c r="C59" s="167" t="s">
        <v>79</v>
      </c>
      <c r="D59" s="193">
        <v>310000</v>
      </c>
      <c r="E59" s="173" t="s">
        <v>123</v>
      </c>
      <c r="F59" s="169" t="s">
        <v>205</v>
      </c>
      <c r="G59" s="151">
        <v>135.35</v>
      </c>
      <c r="H59" s="169" t="s">
        <v>208</v>
      </c>
      <c r="I59" s="151">
        <v>135.56</v>
      </c>
      <c r="J59" s="201" t="s">
        <v>160</v>
      </c>
      <c r="K59" s="114" t="s">
        <v>104</v>
      </c>
      <c r="L59" s="160"/>
      <c r="M59" s="226">
        <v>-21</v>
      </c>
      <c r="N59" s="171">
        <v>-65100</v>
      </c>
      <c r="O59" s="196">
        <f>SUM(O58+N59)</f>
        <v>1124099.9999999942</v>
      </c>
      <c r="P59" s="198">
        <f>SUM(P58+N59)</f>
        <v>2124099.9999999935</v>
      </c>
      <c r="Q59" s="236"/>
    </row>
    <row r="60" spans="1:17" ht="13.5" customHeight="1" thickBot="1">
      <c r="A60" s="300" t="s">
        <v>207</v>
      </c>
      <c r="B60" s="301"/>
      <c r="C60" s="301"/>
      <c r="D60" s="301"/>
      <c r="E60" s="301"/>
      <c r="F60" s="301"/>
      <c r="G60" s="301"/>
      <c r="H60" s="301"/>
      <c r="I60" s="301"/>
      <c r="J60" s="301"/>
      <c r="K60" s="302"/>
      <c r="L60" s="240">
        <f>SUM(L39:L59)</f>
        <v>1302.9999999999936</v>
      </c>
      <c r="M60" s="241">
        <f>SUM(M39:M59)</f>
        <v>-54</v>
      </c>
      <c r="N60" s="242"/>
      <c r="O60" s="243">
        <v>1124099.99999999</v>
      </c>
      <c r="P60" s="244">
        <v>2124099.999999991</v>
      </c>
      <c r="Q60" s="245"/>
    </row>
  </sheetData>
  <sheetProtection/>
  <mergeCells count="3">
    <mergeCell ref="X4:Y4"/>
    <mergeCell ref="B15:C15"/>
    <mergeCell ref="A60:K60"/>
  </mergeCells>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B1:B25"/>
  <sheetViews>
    <sheetView zoomScalePageLayoutView="0" workbookViewId="0" topLeftCell="B19">
      <selection activeCell="R31" sqref="R31"/>
    </sheetView>
  </sheetViews>
  <sheetFormatPr defaultColWidth="9.00390625" defaultRowHeight="13.5"/>
  <sheetData>
    <row r="1" ht="13.5">
      <c r="B1" s="225">
        <v>11</v>
      </c>
    </row>
    <row r="25" ht="13.5">
      <c r="B25" s="225">
        <v>21</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00B050"/>
  </sheetPr>
  <dimension ref="A2:C21"/>
  <sheetViews>
    <sheetView zoomScalePageLayoutView="0" workbookViewId="0" topLeftCell="A1">
      <selection activeCell="M13" sqref="M13"/>
    </sheetView>
  </sheetViews>
  <sheetFormatPr defaultColWidth="9.00390625" defaultRowHeight="13.5"/>
  <sheetData>
    <row r="2" ht="13.5">
      <c r="A2" t="s">
        <v>202</v>
      </c>
    </row>
    <row r="4" ht="13.5">
      <c r="A4" t="s">
        <v>214</v>
      </c>
    </row>
    <row r="5" ht="13.5">
      <c r="A5" t="s">
        <v>210</v>
      </c>
    </row>
    <row r="6" ht="13.5">
      <c r="A6" t="s">
        <v>211</v>
      </c>
    </row>
    <row r="7" ht="13.5">
      <c r="A7" t="s">
        <v>212</v>
      </c>
    </row>
    <row r="8" ht="13.5">
      <c r="A8" t="s">
        <v>213</v>
      </c>
    </row>
    <row r="9" ht="13.5">
      <c r="A9" t="s">
        <v>222</v>
      </c>
    </row>
    <row r="10" ht="13.5">
      <c r="A10" t="s">
        <v>223</v>
      </c>
    </row>
    <row r="13" ht="13.5">
      <c r="A13" t="s">
        <v>203</v>
      </c>
    </row>
    <row r="14" ht="13.5">
      <c r="A14" t="s">
        <v>209</v>
      </c>
    </row>
    <row r="15" ht="13.5">
      <c r="A15" t="s">
        <v>221</v>
      </c>
    </row>
    <row r="18" ht="13.5">
      <c r="A18" t="s">
        <v>204</v>
      </c>
    </row>
    <row r="19" ht="13.5">
      <c r="A19" t="s">
        <v>217</v>
      </c>
    </row>
    <row r="20" ht="13.5">
      <c r="A20" t="s">
        <v>218</v>
      </c>
    </row>
    <row r="21" spans="1:3" ht="13.5">
      <c r="A21" t="s">
        <v>215</v>
      </c>
      <c r="C21" t="s">
        <v>216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AB53"/>
  <sheetViews>
    <sheetView zoomScaleSheetLayoutView="100" zoomScalePageLayoutView="0" workbookViewId="0" topLeftCell="D22">
      <selection activeCell="F49" sqref="F49"/>
    </sheetView>
  </sheetViews>
  <sheetFormatPr defaultColWidth="10.00390625" defaultRowHeight="13.5" customHeight="1"/>
  <cols>
    <col min="1" max="1" width="7.875" style="100" customWidth="1"/>
    <col min="2" max="2" width="12.25390625" style="0" customWidth="1"/>
    <col min="3" max="3" width="9.875" style="0" customWidth="1"/>
    <col min="4" max="4" width="11.125" style="0" customWidth="1"/>
    <col min="5" max="5" width="13.125" style="0" bestFit="1" customWidth="1"/>
    <col min="6" max="6" width="15.625" style="0" bestFit="1" customWidth="1"/>
    <col min="7" max="7" width="13.125" style="0" bestFit="1" customWidth="1"/>
    <col min="8" max="8" width="15.625" style="0" bestFit="1" customWidth="1"/>
    <col min="9" max="9" width="13.00390625" style="0" bestFit="1" customWidth="1"/>
    <col min="10" max="10" width="14.75390625" style="0" bestFit="1" customWidth="1"/>
    <col min="11" max="12" width="10.00390625" style="0" customWidth="1"/>
    <col min="13" max="13" width="9.50390625" style="0" customWidth="1"/>
    <col min="14" max="14" width="11.00390625" style="0" customWidth="1"/>
    <col min="15" max="15" width="10.00390625" style="0" customWidth="1"/>
    <col min="16" max="16" width="86.875" style="0" customWidth="1"/>
    <col min="17" max="17" width="17.625" style="0" bestFit="1" customWidth="1"/>
    <col min="18" max="19" width="10.00390625" style="0" customWidth="1"/>
    <col min="20" max="20" width="17.625" style="0" bestFit="1" customWidth="1"/>
    <col min="21" max="22" width="10.00390625" style="0" customWidth="1"/>
    <col min="23" max="23" width="17.625" style="0" bestFit="1" customWidth="1"/>
  </cols>
  <sheetData>
    <row r="1" s="104" customFormat="1" ht="13.5">
      <c r="I1" s="104" t="s">
        <v>112</v>
      </c>
    </row>
    <row r="2" spans="8:9" s="100" customFormat="1" ht="13.5" customHeight="1">
      <c r="H2" s="101" t="s">
        <v>91</v>
      </c>
      <c r="I2" s="104"/>
    </row>
    <row r="3" spans="8:28" ht="13.5" customHeight="1" thickBot="1">
      <c r="H3" s="101" t="s">
        <v>92</v>
      </c>
      <c r="I3" s="132"/>
      <c r="AB3" s="104"/>
    </row>
    <row r="4" spans="8:28" ht="13.5" customHeight="1" thickBot="1">
      <c r="H4" s="99" t="s">
        <v>93</v>
      </c>
      <c r="W4" s="296" t="s">
        <v>42</v>
      </c>
      <c r="X4" s="297"/>
      <c r="Y4" s="23" t="s">
        <v>43</v>
      </c>
      <c r="Z4" s="26" t="s">
        <v>44</v>
      </c>
      <c r="AB4" s="100"/>
    </row>
    <row r="5" spans="1:28" s="103" customFormat="1" ht="13.5">
      <c r="A5" s="143" t="s">
        <v>127</v>
      </c>
      <c r="B5" s="134"/>
      <c r="C5" s="134"/>
      <c r="D5" s="134"/>
      <c r="E5" s="134"/>
      <c r="F5" s="135"/>
      <c r="H5" s="101" t="s">
        <v>80</v>
      </c>
      <c r="I5" s="133"/>
      <c r="W5" s="4"/>
      <c r="X5" s="10"/>
      <c r="Y5" s="16"/>
      <c r="Z5" s="19"/>
      <c r="AA5"/>
      <c r="AB5"/>
    </row>
    <row r="6" spans="1:28" s="103" customFormat="1" ht="13.5">
      <c r="A6" s="136" t="s">
        <v>128</v>
      </c>
      <c r="B6" s="104"/>
      <c r="C6" s="132"/>
      <c r="D6" s="104"/>
      <c r="E6" s="104"/>
      <c r="F6" s="137"/>
      <c r="H6" s="101" t="s">
        <v>81</v>
      </c>
      <c r="I6" s="133"/>
      <c r="W6" s="2"/>
      <c r="X6" s="12"/>
      <c r="Y6" s="17"/>
      <c r="Z6" s="13"/>
      <c r="AA6"/>
      <c r="AB6"/>
    </row>
    <row r="7" spans="1:27" s="103" customFormat="1" ht="13.5">
      <c r="A7" s="136" t="s">
        <v>109</v>
      </c>
      <c r="B7" s="132"/>
      <c r="C7" s="132"/>
      <c r="D7" s="132"/>
      <c r="E7" s="132"/>
      <c r="F7" s="138"/>
      <c r="H7" s="101" t="s">
        <v>82</v>
      </c>
      <c r="I7" s="133"/>
      <c r="W7" s="2"/>
      <c r="X7" s="12"/>
      <c r="Y7" s="17"/>
      <c r="Z7" s="13"/>
      <c r="AA7"/>
    </row>
    <row r="8" spans="1:27" s="103" customFormat="1" ht="13.5">
      <c r="A8" s="136" t="s">
        <v>100</v>
      </c>
      <c r="B8" s="132"/>
      <c r="C8" s="132"/>
      <c r="D8" s="132"/>
      <c r="E8" s="132"/>
      <c r="F8" s="138"/>
      <c r="H8"/>
      <c r="W8" s="2"/>
      <c r="X8" s="12"/>
      <c r="Y8" s="17"/>
      <c r="Z8" s="13"/>
      <c r="AA8"/>
    </row>
    <row r="9" spans="1:27" s="103" customFormat="1" ht="13.5">
      <c r="A9" s="136" t="s">
        <v>101</v>
      </c>
      <c r="B9" s="133"/>
      <c r="C9" s="133"/>
      <c r="D9" s="133"/>
      <c r="E9" s="133"/>
      <c r="F9" s="139"/>
      <c r="H9" s="101" t="s">
        <v>83</v>
      </c>
      <c r="W9" s="2"/>
      <c r="X9" s="12"/>
      <c r="Y9" s="17"/>
      <c r="Z9" s="13"/>
      <c r="AA9"/>
    </row>
    <row r="10" spans="1:27" s="103" customFormat="1" ht="13.5">
      <c r="A10" s="136" t="s">
        <v>102</v>
      </c>
      <c r="B10" s="133"/>
      <c r="C10" s="133"/>
      <c r="D10" s="133"/>
      <c r="E10" s="133"/>
      <c r="F10" s="139"/>
      <c r="H10" s="101" t="s">
        <v>84</v>
      </c>
      <c r="W10" s="2"/>
      <c r="X10" s="12"/>
      <c r="Y10" s="17"/>
      <c r="Z10" s="13"/>
      <c r="AA10"/>
    </row>
    <row r="11" spans="1:27" s="103" customFormat="1" ht="14.25" thickBot="1">
      <c r="A11" s="140" t="s">
        <v>111</v>
      </c>
      <c r="B11" s="141"/>
      <c r="C11" s="141"/>
      <c r="D11" s="141"/>
      <c r="E11" s="141"/>
      <c r="F11" s="142"/>
      <c r="H11" s="101" t="s">
        <v>85</v>
      </c>
      <c r="W11" s="2"/>
      <c r="X11" s="12"/>
      <c r="Y11" s="17"/>
      <c r="Z11" s="13"/>
      <c r="AA11"/>
    </row>
    <row r="12" spans="8:27" s="103" customFormat="1" ht="13.5">
      <c r="H12"/>
      <c r="W12" s="2"/>
      <c r="X12" s="12"/>
      <c r="Y12" s="17"/>
      <c r="Z12" s="13"/>
      <c r="AA12"/>
    </row>
    <row r="13" spans="8:27" s="103" customFormat="1" ht="13.5">
      <c r="H13" s="101" t="s">
        <v>94</v>
      </c>
      <c r="W13" s="2"/>
      <c r="X13" s="12"/>
      <c r="Y13" s="17"/>
      <c r="Z13" s="13"/>
      <c r="AA13"/>
    </row>
    <row r="14" spans="8:27" s="103" customFormat="1" ht="13.5">
      <c r="H14" s="99" t="s">
        <v>116</v>
      </c>
      <c r="W14" s="2"/>
      <c r="X14" s="12"/>
      <c r="Y14" s="17"/>
      <c r="Z14" s="13"/>
      <c r="AA14"/>
    </row>
    <row r="15" spans="8:27" s="103" customFormat="1" ht="13.5">
      <c r="H15" s="101" t="s">
        <v>86</v>
      </c>
      <c r="W15" s="4"/>
      <c r="X15" s="10"/>
      <c r="Y15" s="16"/>
      <c r="Z15" s="11"/>
      <c r="AA15"/>
    </row>
    <row r="16" spans="8:27" s="103" customFormat="1" ht="13.5">
      <c r="H16" s="101" t="s">
        <v>87</v>
      </c>
      <c r="W16" s="2"/>
      <c r="X16" s="12"/>
      <c r="Y16" s="17"/>
      <c r="Z16" s="13"/>
      <c r="AA16"/>
    </row>
    <row r="17" spans="23:28" ht="13.5">
      <c r="W17" s="2"/>
      <c r="X17" s="12"/>
      <c r="Y17" s="17"/>
      <c r="Z17" s="13"/>
      <c r="AB17" s="103"/>
    </row>
    <row r="18" spans="23:28" ht="13.5">
      <c r="W18" s="2"/>
      <c r="X18" s="12"/>
      <c r="Y18" s="17"/>
      <c r="Z18" s="13"/>
      <c r="AB18" s="103"/>
    </row>
    <row r="19" spans="23:26" ht="13.5">
      <c r="W19" s="2"/>
      <c r="X19" s="12"/>
      <c r="Y19" s="17"/>
      <c r="Z19" s="13"/>
    </row>
    <row r="20" spans="1:26" ht="13.5">
      <c r="A20" s="99" t="s">
        <v>120</v>
      </c>
      <c r="B20" s="103"/>
      <c r="C20" s="103"/>
      <c r="D20" s="118"/>
      <c r="E20" s="103"/>
      <c r="F20" s="103"/>
      <c r="G20" s="103"/>
      <c r="H20" s="103"/>
      <c r="I20" s="103"/>
      <c r="J20" s="118" t="s">
        <v>110</v>
      </c>
      <c r="K20" s="103"/>
      <c r="L20" s="103"/>
      <c r="M20" s="103"/>
      <c r="N20" s="103"/>
      <c r="O20" s="103"/>
      <c r="P20" s="103"/>
      <c r="W20" s="2"/>
      <c r="X20" s="12"/>
      <c r="Y20" s="17"/>
      <c r="Z20" s="13"/>
    </row>
    <row r="21" spans="1:26" ht="13.5">
      <c r="A21" s="159" t="s">
        <v>95</v>
      </c>
      <c r="B21" s="106" t="s">
        <v>21</v>
      </c>
      <c r="C21" s="106" t="s">
        <v>22</v>
      </c>
      <c r="D21" s="106" t="s">
        <v>23</v>
      </c>
      <c r="E21" s="106" t="s">
        <v>24</v>
      </c>
      <c r="F21" s="106" t="s">
        <v>25</v>
      </c>
      <c r="G21" s="106" t="s">
        <v>26</v>
      </c>
      <c r="H21" s="106" t="s">
        <v>27</v>
      </c>
      <c r="I21" s="106" t="s">
        <v>28</v>
      </c>
      <c r="J21" s="106" t="s">
        <v>29</v>
      </c>
      <c r="K21" s="106" t="s">
        <v>30</v>
      </c>
      <c r="L21" s="106" t="s">
        <v>31</v>
      </c>
      <c r="M21" s="106" t="s">
        <v>32</v>
      </c>
      <c r="N21" s="106" t="s">
        <v>33</v>
      </c>
      <c r="O21" s="106" t="s">
        <v>108</v>
      </c>
      <c r="P21" s="144" t="s">
        <v>113</v>
      </c>
      <c r="W21" s="2"/>
      <c r="X21" s="12"/>
      <c r="Y21" s="17"/>
      <c r="Z21" s="13"/>
    </row>
    <row r="22" spans="1:26" ht="13.5">
      <c r="A22" s="107" t="s">
        <v>96</v>
      </c>
      <c r="B22" s="107" t="s">
        <v>34</v>
      </c>
      <c r="C22" s="107" t="s">
        <v>35</v>
      </c>
      <c r="D22" s="107" t="s">
        <v>105</v>
      </c>
      <c r="E22" s="107" t="s">
        <v>36</v>
      </c>
      <c r="F22" s="107" t="s">
        <v>37</v>
      </c>
      <c r="G22" s="107">
        <v>123.4</v>
      </c>
      <c r="H22" s="107" t="s">
        <v>97</v>
      </c>
      <c r="I22" s="107">
        <v>124.15</v>
      </c>
      <c r="J22" s="107" t="s">
        <v>38</v>
      </c>
      <c r="K22" s="107" t="s">
        <v>39</v>
      </c>
      <c r="L22" s="107">
        <v>75</v>
      </c>
      <c r="M22" s="107">
        <v>0</v>
      </c>
      <c r="N22" s="107">
        <v>7500</v>
      </c>
      <c r="O22" s="111"/>
      <c r="P22" s="145"/>
      <c r="W22" s="2"/>
      <c r="X22" s="12"/>
      <c r="Y22" s="17"/>
      <c r="Z22" s="13"/>
    </row>
    <row r="23" spans="1:26" ht="14.25" thickBot="1">
      <c r="A23" s="107"/>
      <c r="B23" s="108"/>
      <c r="C23" s="108"/>
      <c r="D23" s="108"/>
      <c r="E23" s="108"/>
      <c r="F23" s="108"/>
      <c r="G23" s="108"/>
      <c r="H23" s="108"/>
      <c r="I23" s="108"/>
      <c r="J23" s="108"/>
      <c r="K23" s="108"/>
      <c r="L23" s="109"/>
      <c r="M23" s="109"/>
      <c r="N23" s="108"/>
      <c r="O23" s="111"/>
      <c r="P23" s="145"/>
      <c r="W23" s="3"/>
      <c r="X23" s="14"/>
      <c r="Y23" s="18"/>
      <c r="Z23" s="15"/>
    </row>
    <row r="24" spans="1:26" ht="14.25" thickBot="1">
      <c r="A24" s="127"/>
      <c r="B24" s="128"/>
      <c r="C24" s="128"/>
      <c r="D24" s="128"/>
      <c r="E24" s="128"/>
      <c r="F24" s="128"/>
      <c r="G24" s="128"/>
      <c r="H24" s="128"/>
      <c r="I24" s="128"/>
      <c r="J24" s="128"/>
      <c r="K24" s="128"/>
      <c r="L24" s="129"/>
      <c r="M24" s="129"/>
      <c r="N24" s="128"/>
      <c r="O24" s="130"/>
      <c r="P24" s="148"/>
      <c r="W24" s="33" t="s">
        <v>40</v>
      </c>
      <c r="X24" s="34">
        <f>SUM(X5:X23)</f>
        <v>0</v>
      </c>
      <c r="Y24" s="34">
        <f>SUM(Y5:Y23)</f>
        <v>0</v>
      </c>
      <c r="Z24" s="34">
        <f>SUM(Z5:Z23)</f>
        <v>0</v>
      </c>
    </row>
    <row r="25" spans="1:16" ht="13.5">
      <c r="A25" s="121">
        <v>1</v>
      </c>
      <c r="B25" s="121" t="s">
        <v>129</v>
      </c>
      <c r="C25" s="122" t="s">
        <v>79</v>
      </c>
      <c r="D25" s="123">
        <v>10000</v>
      </c>
      <c r="E25" s="121" t="s">
        <v>122</v>
      </c>
      <c r="F25" s="131" t="s">
        <v>98</v>
      </c>
      <c r="G25" s="149">
        <v>105.73</v>
      </c>
      <c r="H25" s="124" t="s">
        <v>99</v>
      </c>
      <c r="I25" s="149">
        <v>102.83</v>
      </c>
      <c r="J25" s="124" t="s">
        <v>89</v>
      </c>
      <c r="K25" s="124" t="s">
        <v>39</v>
      </c>
      <c r="L25" s="160">
        <f>SUM(G25-I25)*100</f>
        <v>290.00000000000057</v>
      </c>
      <c r="M25" s="125"/>
      <c r="N25" s="126">
        <f>SUM(L25*D25)/100</f>
        <v>29000.000000000055</v>
      </c>
      <c r="O25" s="126">
        <f>SUM(N25)</f>
        <v>29000.000000000055</v>
      </c>
      <c r="P25" s="145"/>
    </row>
    <row r="26" spans="1:16" ht="13.5" customHeight="1" thickBot="1">
      <c r="A26" s="105">
        <v>2</v>
      </c>
      <c r="B26" s="162" t="s">
        <v>90</v>
      </c>
      <c r="C26" s="105" t="s">
        <v>103</v>
      </c>
      <c r="D26" s="120">
        <v>40000</v>
      </c>
      <c r="E26" s="105" t="s">
        <v>124</v>
      </c>
      <c r="F26" s="114">
        <v>6.12</v>
      </c>
      <c r="G26" s="114">
        <v>101.99</v>
      </c>
      <c r="H26" s="114">
        <v>6.15</v>
      </c>
      <c r="I26" s="114">
        <v>101.3</v>
      </c>
      <c r="J26" s="116" t="s">
        <v>4</v>
      </c>
      <c r="K26" s="114" t="s">
        <v>104</v>
      </c>
      <c r="L26" s="117"/>
      <c r="M26" s="117">
        <v>-69</v>
      </c>
      <c r="N26" s="157">
        <v>-27600</v>
      </c>
      <c r="O26" s="113">
        <f>SUM(O25+N26)</f>
        <v>1400.0000000000546</v>
      </c>
      <c r="P26" s="146" t="s">
        <v>115</v>
      </c>
    </row>
    <row r="27" spans="1:27" ht="13.5" customHeight="1" thickBot="1">
      <c r="A27" s="107">
        <v>3</v>
      </c>
      <c r="B27" s="121" t="s">
        <v>90</v>
      </c>
      <c r="C27" s="107" t="s">
        <v>79</v>
      </c>
      <c r="D27" s="119">
        <v>20000</v>
      </c>
      <c r="E27" s="110" t="s">
        <v>123</v>
      </c>
      <c r="F27" s="111">
        <v>7.18</v>
      </c>
      <c r="G27" s="150">
        <v>100.69</v>
      </c>
      <c r="H27" s="111">
        <v>7.18</v>
      </c>
      <c r="I27" s="150">
        <v>99.97</v>
      </c>
      <c r="J27" s="111" t="s">
        <v>89</v>
      </c>
      <c r="K27" s="111" t="s">
        <v>107</v>
      </c>
      <c r="L27" s="161">
        <f>SUM(G27-I27)*100</f>
        <v>71.99999999999989</v>
      </c>
      <c r="M27" s="112"/>
      <c r="N27" s="126">
        <f>SUM(L27*D27)/100</f>
        <v>14399.999999999976</v>
      </c>
      <c r="O27" s="113">
        <f>SUM(O26+N27)</f>
        <v>15800.000000000031</v>
      </c>
      <c r="P27" s="146" t="s">
        <v>114</v>
      </c>
      <c r="W27" s="102" t="s">
        <v>59</v>
      </c>
      <c r="X27" s="23"/>
      <c r="Y27" s="23" t="s">
        <v>43</v>
      </c>
      <c r="Z27" s="24" t="s">
        <v>44</v>
      </c>
      <c r="AA27" s="25" t="s">
        <v>60</v>
      </c>
    </row>
    <row r="28" spans="1:27" ht="13.5" customHeight="1">
      <c r="A28" s="107">
        <v>4</v>
      </c>
      <c r="B28" s="121" t="s">
        <v>90</v>
      </c>
      <c r="C28" s="107" t="s">
        <v>79</v>
      </c>
      <c r="D28" s="119">
        <v>10000</v>
      </c>
      <c r="E28" s="110" t="s">
        <v>123</v>
      </c>
      <c r="F28" s="153" t="s">
        <v>117</v>
      </c>
      <c r="G28" s="150">
        <v>108.94</v>
      </c>
      <c r="H28" s="111" t="s">
        <v>106</v>
      </c>
      <c r="I28" s="150">
        <v>105.22</v>
      </c>
      <c r="J28" s="111" t="s">
        <v>89</v>
      </c>
      <c r="K28" s="111" t="s">
        <v>107</v>
      </c>
      <c r="L28" s="161">
        <f>SUM(G28-I28)*100</f>
        <v>371.9999999999999</v>
      </c>
      <c r="M28" s="112"/>
      <c r="N28" s="126">
        <f>SUM(L28*D28)/100</f>
        <v>37199.99999999999</v>
      </c>
      <c r="O28" s="113">
        <f aca="true" t="shared" si="0" ref="O28:O33">SUM(O27+N28)</f>
        <v>53000.00000000002</v>
      </c>
      <c r="P28" s="148"/>
      <c r="W28" s="4" t="s">
        <v>61</v>
      </c>
      <c r="X28" s="10">
        <v>0</v>
      </c>
      <c r="Y28" s="16">
        <v>0</v>
      </c>
      <c r="Z28" s="20">
        <v>0</v>
      </c>
      <c r="AA28" s="21">
        <v>0</v>
      </c>
    </row>
    <row r="29" spans="1:27" ht="13.5">
      <c r="A29" s="107">
        <v>5</v>
      </c>
      <c r="B29" s="121" t="s">
        <v>90</v>
      </c>
      <c r="C29" s="107" t="s">
        <v>88</v>
      </c>
      <c r="D29" s="119">
        <v>20000</v>
      </c>
      <c r="E29" s="110" t="s">
        <v>123</v>
      </c>
      <c r="F29" s="111">
        <v>4.17</v>
      </c>
      <c r="G29" s="150">
        <v>110.04</v>
      </c>
      <c r="H29" s="111">
        <v>4.18</v>
      </c>
      <c r="I29" s="150">
        <v>107.42</v>
      </c>
      <c r="J29" s="111" t="s">
        <v>89</v>
      </c>
      <c r="K29" s="111" t="s">
        <v>107</v>
      </c>
      <c r="L29" s="161">
        <f>SUM(G29-I29)*100</f>
        <v>262.00000000000045</v>
      </c>
      <c r="M29" s="112"/>
      <c r="N29" s="126">
        <f>SUM(L29*D29)/100</f>
        <v>52400.000000000095</v>
      </c>
      <c r="O29" s="113">
        <f>SUM(O28+N29)</f>
        <v>105400.00000000012</v>
      </c>
      <c r="P29" s="146"/>
      <c r="W29" s="2" t="s">
        <v>62</v>
      </c>
      <c r="X29" s="12">
        <v>0</v>
      </c>
      <c r="Y29" s="12">
        <v>0</v>
      </c>
      <c r="Z29" s="17">
        <v>0</v>
      </c>
      <c r="AA29" s="22">
        <v>0</v>
      </c>
    </row>
    <row r="30" spans="1:27" ht="13.5">
      <c r="A30" s="107">
        <v>6</v>
      </c>
      <c r="B30" s="121" t="s">
        <v>90</v>
      </c>
      <c r="C30" s="107" t="s">
        <v>103</v>
      </c>
      <c r="D30" s="119">
        <v>20000</v>
      </c>
      <c r="E30" s="110" t="s">
        <v>123</v>
      </c>
      <c r="F30" s="108">
        <v>6.15</v>
      </c>
      <c r="G30" s="151">
        <v>104.86</v>
      </c>
      <c r="H30" s="108">
        <v>8.2</v>
      </c>
      <c r="I30" s="151">
        <v>109.75</v>
      </c>
      <c r="J30" s="111" t="s">
        <v>89</v>
      </c>
      <c r="K30" s="111" t="s">
        <v>107</v>
      </c>
      <c r="L30" s="161">
        <v>489</v>
      </c>
      <c r="N30" s="152">
        <f>SUM(L30*D30)/100</f>
        <v>97800</v>
      </c>
      <c r="O30" s="113">
        <f t="shared" si="0"/>
        <v>203200.00000000012</v>
      </c>
      <c r="P30" s="146"/>
      <c r="W30" s="2" t="s">
        <v>63</v>
      </c>
      <c r="X30" s="12">
        <v>0</v>
      </c>
      <c r="Y30" s="12">
        <v>0</v>
      </c>
      <c r="Z30" s="17">
        <v>0</v>
      </c>
      <c r="AA30" s="22">
        <v>0</v>
      </c>
    </row>
    <row r="31" spans="1:27" ht="13.5">
      <c r="A31" s="105">
        <v>7</v>
      </c>
      <c r="B31" s="162" t="s">
        <v>90</v>
      </c>
      <c r="C31" s="105" t="s">
        <v>103</v>
      </c>
      <c r="D31" s="120">
        <v>40000</v>
      </c>
      <c r="E31" s="115" t="s">
        <v>123</v>
      </c>
      <c r="F31" s="155">
        <v>9.19</v>
      </c>
      <c r="G31" s="155">
        <v>109.02</v>
      </c>
      <c r="H31" s="156">
        <v>9.2</v>
      </c>
      <c r="I31" s="155">
        <v>108.13</v>
      </c>
      <c r="J31" s="114" t="s">
        <v>118</v>
      </c>
      <c r="K31" s="114" t="s">
        <v>104</v>
      </c>
      <c r="L31" s="117"/>
      <c r="M31" s="117">
        <v>-89</v>
      </c>
      <c r="N31" s="158">
        <v>-35600</v>
      </c>
      <c r="O31" s="113">
        <f t="shared" si="0"/>
        <v>167600.00000000012</v>
      </c>
      <c r="P31" s="146" t="s">
        <v>119</v>
      </c>
      <c r="W31" s="2" t="s">
        <v>64</v>
      </c>
      <c r="X31" s="12">
        <v>0</v>
      </c>
      <c r="Y31" s="12">
        <v>0</v>
      </c>
      <c r="Z31" s="17">
        <v>0</v>
      </c>
      <c r="AA31" s="22">
        <v>0</v>
      </c>
    </row>
    <row r="32" spans="1:27" ht="13.5" customHeight="1" thickBot="1">
      <c r="A32" s="107">
        <v>8</v>
      </c>
      <c r="B32" s="121" t="s">
        <v>90</v>
      </c>
      <c r="C32" s="107" t="s">
        <v>103</v>
      </c>
      <c r="D32" s="119">
        <v>40000</v>
      </c>
      <c r="E32" s="110" t="s">
        <v>123</v>
      </c>
      <c r="F32" s="108">
        <v>9.26</v>
      </c>
      <c r="G32" s="151">
        <v>108.91</v>
      </c>
      <c r="H32" s="154">
        <v>10.01</v>
      </c>
      <c r="I32" s="151">
        <v>109.86</v>
      </c>
      <c r="J32" s="111" t="s">
        <v>89</v>
      </c>
      <c r="K32" s="111" t="s">
        <v>121</v>
      </c>
      <c r="L32" s="161">
        <v>95</v>
      </c>
      <c r="M32" s="108"/>
      <c r="N32" s="152">
        <f>SUM(L32*D32)/100</f>
        <v>38000</v>
      </c>
      <c r="O32" s="113">
        <f t="shared" si="0"/>
        <v>205600.00000000012</v>
      </c>
      <c r="P32" s="146"/>
      <c r="W32" s="28" t="s">
        <v>65</v>
      </c>
      <c r="X32" s="29">
        <v>0</v>
      </c>
      <c r="Y32" s="29">
        <v>0</v>
      </c>
      <c r="Z32" s="30">
        <v>0</v>
      </c>
      <c r="AA32" s="31">
        <v>0</v>
      </c>
    </row>
    <row r="33" spans="1:27" ht="13.5" customHeight="1" thickBot="1">
      <c r="A33" s="107">
        <v>9</v>
      </c>
      <c r="B33" s="121" t="s">
        <v>90</v>
      </c>
      <c r="C33" s="107" t="s">
        <v>103</v>
      </c>
      <c r="D33" s="119">
        <v>30000</v>
      </c>
      <c r="E33" s="110" t="s">
        <v>123</v>
      </c>
      <c r="F33" s="108">
        <v>12.27</v>
      </c>
      <c r="G33" s="151">
        <v>115.5</v>
      </c>
      <c r="H33" s="154">
        <v>12.31</v>
      </c>
      <c r="I33" s="151">
        <v>116.73</v>
      </c>
      <c r="J33" s="111" t="s">
        <v>89</v>
      </c>
      <c r="K33" s="111" t="s">
        <v>121</v>
      </c>
      <c r="L33" s="161">
        <v>123</v>
      </c>
      <c r="M33" s="108"/>
      <c r="N33" s="152">
        <f>SUM(L33*D33)/100</f>
        <v>36900</v>
      </c>
      <c r="O33" s="113">
        <f t="shared" si="0"/>
        <v>242500.00000000012</v>
      </c>
      <c r="P33" s="146"/>
      <c r="W33" s="27" t="s">
        <v>40</v>
      </c>
      <c r="X33" s="27"/>
      <c r="Y33" s="27"/>
      <c r="Z33" s="32"/>
      <c r="AA33" s="98">
        <f>SUM(AA28:AA32)</f>
        <v>0</v>
      </c>
    </row>
    <row r="34" ht="13.5">
      <c r="J34" s="132"/>
    </row>
    <row r="35" ht="14.25" thickBot="1">
      <c r="J35" s="132"/>
    </row>
    <row r="36" spans="6:7" ht="14.25" thickBot="1">
      <c r="F36" s="298" t="s">
        <v>41</v>
      </c>
      <c r="G36" s="299"/>
    </row>
    <row r="37" spans="6:7" ht="13.5">
      <c r="F37" s="4" t="s">
        <v>45</v>
      </c>
      <c r="G37" s="163" t="s">
        <v>126</v>
      </c>
    </row>
    <row r="38" spans="6:7" ht="13.5">
      <c r="F38" s="2" t="s">
        <v>46</v>
      </c>
      <c r="G38" s="1">
        <v>5</v>
      </c>
    </row>
    <row r="39" spans="6:7" ht="13.5" customHeight="1">
      <c r="F39" s="2" t="s">
        <v>47</v>
      </c>
      <c r="G39" s="1">
        <v>4</v>
      </c>
    </row>
    <row r="40" spans="6:7" ht="13.5" customHeight="1">
      <c r="F40" s="2" t="s">
        <v>48</v>
      </c>
      <c r="G40" s="1">
        <v>9</v>
      </c>
    </row>
    <row r="41" spans="6:7" ht="13.5" customHeight="1">
      <c r="F41" s="2" t="s">
        <v>49</v>
      </c>
      <c r="G41" s="1">
        <v>7</v>
      </c>
    </row>
    <row r="42" spans="6:7" ht="13.5" customHeight="1">
      <c r="F42" s="2" t="s">
        <v>50</v>
      </c>
      <c r="G42" s="164">
        <v>2</v>
      </c>
    </row>
    <row r="43" spans="6:7" ht="13.5" customHeight="1">
      <c r="F43" s="2" t="s">
        <v>51</v>
      </c>
      <c r="G43" s="1">
        <v>0</v>
      </c>
    </row>
    <row r="44" spans="6:7" ht="13.5" customHeight="1">
      <c r="F44" s="6" t="s">
        <v>52</v>
      </c>
      <c r="G44" s="7">
        <v>0</v>
      </c>
    </row>
    <row r="45" spans="6:7" ht="13.5" customHeight="1">
      <c r="F45" s="2" t="s">
        <v>53</v>
      </c>
      <c r="G45" s="165">
        <v>305700</v>
      </c>
    </row>
    <row r="46" spans="6:7" ht="13.5" customHeight="1">
      <c r="F46" s="2" t="s">
        <v>54</v>
      </c>
      <c r="G46" s="166">
        <v>63200</v>
      </c>
    </row>
    <row r="47" spans="6:7" ht="13.5" customHeight="1">
      <c r="F47" s="2" t="s">
        <v>55</v>
      </c>
      <c r="G47" s="165">
        <v>242500</v>
      </c>
    </row>
    <row r="48" spans="6:7" ht="13.5" customHeight="1">
      <c r="F48" s="2" t="s">
        <v>15</v>
      </c>
      <c r="G48" s="8">
        <v>33967</v>
      </c>
    </row>
    <row r="49" spans="6:7" ht="13.5" customHeight="1">
      <c r="F49" s="2" t="s">
        <v>16</v>
      </c>
      <c r="G49" s="8">
        <v>7022</v>
      </c>
    </row>
    <row r="50" spans="6:7" ht="13.5" customHeight="1">
      <c r="F50" s="2" t="s">
        <v>56</v>
      </c>
      <c r="G50" s="1">
        <v>0</v>
      </c>
    </row>
    <row r="51" spans="6:7" ht="13.5" customHeight="1">
      <c r="F51" s="2" t="s">
        <v>57</v>
      </c>
      <c r="G51" s="1">
        <v>0</v>
      </c>
    </row>
    <row r="52" spans="6:7" ht="13.5" customHeight="1">
      <c r="F52" s="2" t="s">
        <v>58</v>
      </c>
      <c r="G52" s="9">
        <v>489</v>
      </c>
    </row>
    <row r="53" spans="6:7" ht="13.5" customHeight="1" thickBot="1">
      <c r="F53" s="3" t="s">
        <v>14</v>
      </c>
      <c r="G53" s="5">
        <v>0.778</v>
      </c>
    </row>
  </sheetData>
  <sheetProtection/>
  <mergeCells count="2">
    <mergeCell ref="F36:G36"/>
    <mergeCell ref="W4:X4"/>
  </mergeCells>
  <printOptions/>
  <pageMargins left="0.6986111111111111" right="0.6986111111111111"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Q37:Q37"/>
  <sheetViews>
    <sheetView zoomScale="55" zoomScaleNormal="55" zoomScaleSheetLayoutView="100" zoomScalePageLayoutView="0" workbookViewId="0" topLeftCell="A1">
      <selection activeCell="AF34" sqref="AF34"/>
    </sheetView>
  </sheetViews>
  <sheetFormatPr defaultColWidth="8.875" defaultRowHeight="13.5"/>
  <sheetData>
    <row r="37" ht="13.5">
      <c r="Q37" s="147"/>
    </row>
  </sheetData>
  <sheetProtection/>
  <printOptions/>
  <pageMargins left="0.75" right="0.75" top="1" bottom="1" header="0.5111111111111111" footer="0.5111111111111111"/>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sheetPr>
    <tabColor rgb="FFFFFF00"/>
  </sheetPr>
  <dimension ref="A1:J29"/>
  <sheetViews>
    <sheetView zoomScaleSheetLayoutView="100" zoomScalePageLayoutView="0" workbookViewId="0" topLeftCell="A1">
      <selection activeCell="K30" sqref="A1:K30"/>
    </sheetView>
  </sheetViews>
  <sheetFormatPr defaultColWidth="9.00390625" defaultRowHeight="13.5"/>
  <sheetData>
    <row r="1" ht="13.5">
      <c r="A1" t="s">
        <v>66</v>
      </c>
    </row>
    <row r="2" spans="1:10" ht="13.5">
      <c r="A2" s="303" t="s">
        <v>146</v>
      </c>
      <c r="B2" s="303"/>
      <c r="C2" s="303"/>
      <c r="D2" s="303"/>
      <c r="E2" s="303"/>
      <c r="F2" s="303"/>
      <c r="G2" s="303"/>
      <c r="H2" s="303"/>
      <c r="I2" s="303"/>
      <c r="J2" s="303"/>
    </row>
    <row r="3" spans="1:10" ht="13.5">
      <c r="A3" s="303"/>
      <c r="B3" s="303"/>
      <c r="C3" s="303"/>
      <c r="D3" s="303"/>
      <c r="E3" s="303"/>
      <c r="F3" s="303"/>
      <c r="G3" s="303"/>
      <c r="H3" s="303"/>
      <c r="I3" s="303"/>
      <c r="J3" s="303"/>
    </row>
    <row r="4" spans="1:10" ht="13.5">
      <c r="A4" s="303"/>
      <c r="B4" s="303"/>
      <c r="C4" s="303"/>
      <c r="D4" s="303"/>
      <c r="E4" s="303"/>
      <c r="F4" s="303"/>
      <c r="G4" s="303"/>
      <c r="H4" s="303"/>
      <c r="I4" s="303"/>
      <c r="J4" s="303"/>
    </row>
    <row r="5" spans="1:10" ht="13.5">
      <c r="A5" s="303"/>
      <c r="B5" s="303"/>
      <c r="C5" s="303"/>
      <c r="D5" s="303"/>
      <c r="E5" s="303"/>
      <c r="F5" s="303"/>
      <c r="G5" s="303"/>
      <c r="H5" s="303"/>
      <c r="I5" s="303"/>
      <c r="J5" s="303"/>
    </row>
    <row r="6" spans="1:10" ht="13.5">
      <c r="A6" s="303"/>
      <c r="B6" s="303"/>
      <c r="C6" s="303"/>
      <c r="D6" s="303"/>
      <c r="E6" s="303"/>
      <c r="F6" s="303"/>
      <c r="G6" s="303"/>
      <c r="H6" s="303"/>
      <c r="I6" s="303"/>
      <c r="J6" s="303"/>
    </row>
    <row r="7" spans="1:10" ht="13.5">
      <c r="A7" s="303"/>
      <c r="B7" s="303"/>
      <c r="C7" s="303"/>
      <c r="D7" s="303"/>
      <c r="E7" s="303"/>
      <c r="F7" s="303"/>
      <c r="G7" s="303"/>
      <c r="H7" s="303"/>
      <c r="I7" s="303"/>
      <c r="J7" s="303"/>
    </row>
    <row r="8" spans="1:10" ht="13.5">
      <c r="A8" s="303"/>
      <c r="B8" s="303"/>
      <c r="C8" s="303"/>
      <c r="D8" s="303"/>
      <c r="E8" s="303"/>
      <c r="F8" s="303"/>
      <c r="G8" s="303"/>
      <c r="H8" s="303"/>
      <c r="I8" s="303"/>
      <c r="J8" s="303"/>
    </row>
    <row r="9" spans="1:10" ht="13.5">
      <c r="A9" s="303"/>
      <c r="B9" s="303"/>
      <c r="C9" s="303"/>
      <c r="D9" s="303"/>
      <c r="E9" s="303"/>
      <c r="F9" s="303"/>
      <c r="G9" s="303"/>
      <c r="H9" s="303"/>
      <c r="I9" s="303"/>
      <c r="J9" s="303"/>
    </row>
    <row r="11" ht="13.5">
      <c r="A11" t="s">
        <v>67</v>
      </c>
    </row>
    <row r="12" spans="1:10" ht="13.5">
      <c r="A12" s="303" t="s">
        <v>147</v>
      </c>
      <c r="B12" s="303"/>
      <c r="C12" s="303"/>
      <c r="D12" s="303"/>
      <c r="E12" s="303"/>
      <c r="F12" s="303"/>
      <c r="G12" s="303"/>
      <c r="H12" s="303"/>
      <c r="I12" s="303"/>
      <c r="J12" s="303"/>
    </row>
    <row r="13" spans="1:10" ht="13.5">
      <c r="A13" s="303"/>
      <c r="B13" s="303"/>
      <c r="C13" s="303"/>
      <c r="D13" s="303"/>
      <c r="E13" s="303"/>
      <c r="F13" s="303"/>
      <c r="G13" s="303"/>
      <c r="H13" s="303"/>
      <c r="I13" s="303"/>
      <c r="J13" s="303"/>
    </row>
    <row r="14" spans="1:10" ht="13.5">
      <c r="A14" s="303"/>
      <c r="B14" s="303"/>
      <c r="C14" s="303"/>
      <c r="D14" s="303"/>
      <c r="E14" s="303"/>
      <c r="F14" s="303"/>
      <c r="G14" s="303"/>
      <c r="H14" s="303"/>
      <c r="I14" s="303"/>
      <c r="J14" s="303"/>
    </row>
    <row r="15" spans="1:10" ht="13.5">
      <c r="A15" s="303"/>
      <c r="B15" s="303"/>
      <c r="C15" s="303"/>
      <c r="D15" s="303"/>
      <c r="E15" s="303"/>
      <c r="F15" s="303"/>
      <c r="G15" s="303"/>
      <c r="H15" s="303"/>
      <c r="I15" s="303"/>
      <c r="J15" s="303"/>
    </row>
    <row r="16" spans="1:10" ht="13.5">
      <c r="A16" s="303"/>
      <c r="B16" s="303"/>
      <c r="C16" s="303"/>
      <c r="D16" s="303"/>
      <c r="E16" s="303"/>
      <c r="F16" s="303"/>
      <c r="G16" s="303"/>
      <c r="H16" s="303"/>
      <c r="I16" s="303"/>
      <c r="J16" s="303"/>
    </row>
    <row r="17" spans="1:10" ht="13.5">
      <c r="A17" s="303"/>
      <c r="B17" s="303"/>
      <c r="C17" s="303"/>
      <c r="D17" s="303"/>
      <c r="E17" s="303"/>
      <c r="F17" s="303"/>
      <c r="G17" s="303"/>
      <c r="H17" s="303"/>
      <c r="I17" s="303"/>
      <c r="J17" s="303"/>
    </row>
    <row r="18" spans="1:10" ht="13.5">
      <c r="A18" s="303"/>
      <c r="B18" s="303"/>
      <c r="C18" s="303"/>
      <c r="D18" s="303"/>
      <c r="E18" s="303"/>
      <c r="F18" s="303"/>
      <c r="G18" s="303"/>
      <c r="H18" s="303"/>
      <c r="I18" s="303"/>
      <c r="J18" s="303"/>
    </row>
    <row r="19" spans="1:10" ht="13.5">
      <c r="A19" s="303"/>
      <c r="B19" s="303"/>
      <c r="C19" s="303"/>
      <c r="D19" s="303"/>
      <c r="E19" s="303"/>
      <c r="F19" s="303"/>
      <c r="G19" s="303"/>
      <c r="H19" s="303"/>
      <c r="I19" s="303"/>
      <c r="J19" s="303"/>
    </row>
    <row r="21" ht="13.5">
      <c r="A21" t="s">
        <v>68</v>
      </c>
    </row>
    <row r="22" spans="1:10" ht="13.5">
      <c r="A22" s="303"/>
      <c r="B22" s="303"/>
      <c r="C22" s="303"/>
      <c r="D22" s="303"/>
      <c r="E22" s="303"/>
      <c r="F22" s="303"/>
      <c r="G22" s="303"/>
      <c r="H22" s="303"/>
      <c r="I22" s="303"/>
      <c r="J22" s="303"/>
    </row>
    <row r="23" spans="1:10" ht="13.5">
      <c r="A23" s="303"/>
      <c r="B23" s="303"/>
      <c r="C23" s="303"/>
      <c r="D23" s="303"/>
      <c r="E23" s="303"/>
      <c r="F23" s="303"/>
      <c r="G23" s="303"/>
      <c r="H23" s="303"/>
      <c r="I23" s="303"/>
      <c r="J23" s="303"/>
    </row>
    <row r="24" spans="1:10" ht="13.5">
      <c r="A24" s="303"/>
      <c r="B24" s="303"/>
      <c r="C24" s="303"/>
      <c r="D24" s="303"/>
      <c r="E24" s="303"/>
      <c r="F24" s="303"/>
      <c r="G24" s="303"/>
      <c r="H24" s="303"/>
      <c r="I24" s="303"/>
      <c r="J24" s="303"/>
    </row>
    <row r="25" spans="1:10" ht="13.5">
      <c r="A25" s="303"/>
      <c r="B25" s="303"/>
      <c r="C25" s="303"/>
      <c r="D25" s="303"/>
      <c r="E25" s="303"/>
      <c r="F25" s="303"/>
      <c r="G25" s="303"/>
      <c r="H25" s="303"/>
      <c r="I25" s="303"/>
      <c r="J25" s="303"/>
    </row>
    <row r="26" spans="1:10" ht="13.5">
      <c r="A26" s="303"/>
      <c r="B26" s="303"/>
      <c r="C26" s="303"/>
      <c r="D26" s="303"/>
      <c r="E26" s="303"/>
      <c r="F26" s="303"/>
      <c r="G26" s="303"/>
      <c r="H26" s="303"/>
      <c r="I26" s="303"/>
      <c r="J26" s="303"/>
    </row>
    <row r="27" spans="1:10" ht="13.5">
      <c r="A27" s="303"/>
      <c r="B27" s="303"/>
      <c r="C27" s="303"/>
      <c r="D27" s="303"/>
      <c r="E27" s="303"/>
      <c r="F27" s="303"/>
      <c r="G27" s="303"/>
      <c r="H27" s="303"/>
      <c r="I27" s="303"/>
      <c r="J27" s="303"/>
    </row>
    <row r="28" spans="1:10" ht="13.5">
      <c r="A28" s="303"/>
      <c r="B28" s="303"/>
      <c r="C28" s="303"/>
      <c r="D28" s="303"/>
      <c r="E28" s="303"/>
      <c r="F28" s="303"/>
      <c r="G28" s="303"/>
      <c r="H28" s="303"/>
      <c r="I28" s="303"/>
      <c r="J28" s="303"/>
    </row>
    <row r="29" spans="1:10" ht="13.5">
      <c r="A29" s="303"/>
      <c r="B29" s="303"/>
      <c r="C29" s="303"/>
      <c r="D29" s="303"/>
      <c r="E29" s="303"/>
      <c r="F29" s="303"/>
      <c r="G29" s="303"/>
      <c r="H29" s="303"/>
      <c r="I29" s="303"/>
      <c r="J29" s="303"/>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4:E14"/>
  <sheetViews>
    <sheetView zoomScaleSheetLayoutView="100" zoomScalePageLayoutView="0" workbookViewId="0" topLeftCell="A1">
      <selection activeCell="G20" sqref="G20"/>
    </sheetView>
  </sheetViews>
  <sheetFormatPr defaultColWidth="8.875" defaultRowHeight="13.5"/>
  <sheetData>
    <row r="4" spans="2:5" ht="13.5">
      <c r="B4" t="s">
        <v>69</v>
      </c>
      <c r="C4" t="s">
        <v>70</v>
      </c>
      <c r="D4" t="s">
        <v>71</v>
      </c>
      <c r="E4" t="s">
        <v>72</v>
      </c>
    </row>
    <row r="5" spans="3:5" ht="13.5">
      <c r="C5" t="s">
        <v>73</v>
      </c>
      <c r="D5" t="s">
        <v>71</v>
      </c>
      <c r="E5" t="s">
        <v>72</v>
      </c>
    </row>
    <row r="9" spans="2:5" ht="13.5">
      <c r="B9" t="s">
        <v>74</v>
      </c>
      <c r="D9" t="s">
        <v>70</v>
      </c>
      <c r="E9" t="s">
        <v>75</v>
      </c>
    </row>
    <row r="10" spans="4:5" ht="13.5">
      <c r="D10" t="s">
        <v>76</v>
      </c>
      <c r="E10" t="s">
        <v>75</v>
      </c>
    </row>
    <row r="13" spans="2:5" ht="13.5">
      <c r="B13" t="s">
        <v>77</v>
      </c>
      <c r="E13" t="s">
        <v>70</v>
      </c>
    </row>
    <row r="14" ht="13.5">
      <c r="E14" t="s">
        <v>78</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nobutyan121</cp:lastModifiedBy>
  <cp:lastPrinted>1899-12-30T00:00:00Z</cp:lastPrinted>
  <dcterms:created xsi:type="dcterms:W3CDTF">2013-10-09T23:04:08Z</dcterms:created>
  <dcterms:modified xsi:type="dcterms:W3CDTF">2015-07-08T13:20:25Z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